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éas Fricke\Documents\Modellbau\Rapporteur\2019\"/>
    </mc:Choice>
  </mc:AlternateContent>
  <xr:revisionPtr revIDLastSave="0" documentId="13_ncr:1_{E60464D8-0B70-49E3-A5D2-D7B3919D95F7}" xr6:coauthVersionLast="45" xr6:coauthVersionMax="45" xr10:uidLastSave="{00000000-0000-0000-0000-000000000000}"/>
  <bookViews>
    <workbookView xWindow="-110" yWindow="-110" windowWidth="19420" windowHeight="10420" tabRatio="861" xr2:uid="{00000000-000D-0000-FFFF-FFFF00000000}"/>
  </bookViews>
  <sheets>
    <sheet name="Sheet1" sheetId="1" r:id="rId1"/>
    <sheet name="Caussols" sheetId="11" r:id="rId2"/>
    <sheet name="Panat" sheetId="3" r:id="rId3"/>
    <sheet name="Sederon" sheetId="6" r:id="rId4"/>
    <sheet name="Brive" sheetId="4" r:id="rId5"/>
    <sheet name="TOA" sheetId="8" r:id="rId6"/>
    <sheet name="Morand" sheetId="5" r:id="rId7"/>
    <sheet name="Vosges 1" sheetId="7" r:id="rId8"/>
    <sheet name="FU-Ménée" sheetId="12" r:id="rId9"/>
    <sheet name="Tende" sheetId="9" r:id="rId10"/>
    <sheet name="Larrau" sheetId="19" r:id="rId11"/>
    <sheet name="Glandon" sheetId="14" r:id="rId12"/>
    <sheet name="Vosges 2" sheetId="16" r:id="rId13"/>
    <sheet name="Laurac 2" sheetId="18" r:id="rId14"/>
    <sheet name="Puy de Manse" sheetId="17" r:id="rId15"/>
  </sheets>
  <definedNames>
    <definedName name="_xlnm.Print_Area" localSheetId="0">Sheet1!$A$1:$U$52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K7" i="1" l="1"/>
  <c r="AK8" i="1"/>
  <c r="AK10" i="1"/>
  <c r="AK12" i="1"/>
  <c r="AK15" i="1"/>
  <c r="AK16" i="1"/>
  <c r="AK17" i="1"/>
  <c r="AK18" i="1"/>
  <c r="AK19" i="1"/>
  <c r="AK21" i="1"/>
  <c r="AK22" i="1"/>
  <c r="AK23" i="1"/>
  <c r="AK24" i="1"/>
  <c r="AK25" i="1"/>
  <c r="AK26" i="1"/>
  <c r="AK27" i="1"/>
  <c r="AK28" i="1"/>
  <c r="AK32" i="1"/>
  <c r="AK33" i="1"/>
  <c r="AK34" i="1"/>
  <c r="AK29" i="1"/>
  <c r="AK31" i="1"/>
  <c r="AK13" i="1"/>
  <c r="AK11" i="1"/>
  <c r="AK30" i="1"/>
  <c r="AK40" i="1"/>
  <c r="AK6" i="1"/>
  <c r="AK9" i="1"/>
  <c r="AK5" i="1"/>
  <c r="AK14" i="1"/>
  <c r="AK2" i="1"/>
  <c r="AK20" i="1"/>
  <c r="AK36" i="1"/>
  <c r="AG78" i="1" l="1"/>
  <c r="AG77" i="1"/>
  <c r="AG76" i="1"/>
  <c r="AG75" i="1"/>
  <c r="AG74" i="1"/>
  <c r="AG73" i="1"/>
  <c r="AG72" i="1"/>
  <c r="AG71" i="1"/>
  <c r="AG70" i="1"/>
  <c r="AG69" i="1"/>
  <c r="AG68" i="1"/>
  <c r="AG67" i="1"/>
  <c r="AG66" i="1"/>
  <c r="AG40" i="1"/>
  <c r="AG65" i="1"/>
  <c r="AG64" i="1"/>
  <c r="AG63" i="1"/>
  <c r="AG62" i="1"/>
  <c r="AG61" i="1"/>
  <c r="AG60" i="1"/>
  <c r="AG59" i="1"/>
  <c r="AG58" i="1"/>
  <c r="AG57" i="1"/>
  <c r="AG56" i="1"/>
  <c r="AG55" i="1"/>
  <c r="AG54" i="1"/>
  <c r="AG36" i="1"/>
  <c r="AG53" i="1"/>
  <c r="AG52" i="1"/>
  <c r="AG51" i="1"/>
  <c r="AG50" i="1"/>
  <c r="AG49" i="1"/>
  <c r="AG31" i="1"/>
  <c r="AG48" i="1"/>
  <c r="AG47" i="1"/>
  <c r="AG30" i="1"/>
  <c r="AG46" i="1"/>
  <c r="AG45" i="1"/>
  <c r="AG29" i="1"/>
  <c r="AG44" i="1"/>
  <c r="AG43" i="1"/>
  <c r="AG42" i="1"/>
  <c r="AG41" i="1"/>
  <c r="AG39" i="1"/>
  <c r="AG38" i="1"/>
  <c r="AG37" i="1"/>
  <c r="AG20" i="1"/>
  <c r="AG35" i="1"/>
  <c r="AG34" i="1"/>
  <c r="AG33" i="1"/>
  <c r="AG32" i="1"/>
  <c r="AG28" i="1"/>
  <c r="AG27" i="1"/>
  <c r="AG26" i="1"/>
  <c r="AG25" i="1"/>
  <c r="AG24" i="1"/>
  <c r="AG23" i="1"/>
  <c r="AG22" i="1"/>
  <c r="AG21" i="1"/>
  <c r="AG19" i="1"/>
  <c r="AG18" i="1"/>
  <c r="AG14" i="1"/>
  <c r="AG11" i="1"/>
  <c r="AG17" i="1"/>
  <c r="AG7" i="1"/>
  <c r="AG5" i="1"/>
  <c r="AG16" i="1"/>
  <c r="AG15" i="1"/>
  <c r="AG13" i="1"/>
  <c r="AG9" i="1"/>
  <c r="AG12" i="1"/>
  <c r="AG10" i="1"/>
  <c r="AG8" i="1"/>
  <c r="AG6" i="1"/>
  <c r="AG4" i="1"/>
  <c r="AG3" i="1"/>
  <c r="AG2" i="1"/>
  <c r="AI2" i="1" l="1"/>
  <c r="AI28" i="1"/>
  <c r="AI57" i="1"/>
  <c r="AI78" i="1"/>
  <c r="AI42" i="1"/>
  <c r="AI20" i="1"/>
  <c r="AI36" i="1"/>
  <c r="AI48" i="1"/>
  <c r="AI38" i="1"/>
  <c r="AI26" i="1"/>
  <c r="AI71" i="1"/>
  <c r="AI55" i="1"/>
  <c r="AI5" i="1"/>
  <c r="AI52" i="1"/>
  <c r="AI14" i="1"/>
  <c r="AI72" i="1"/>
  <c r="AI73" i="1"/>
  <c r="AI74" i="1"/>
  <c r="AI18" i="1"/>
  <c r="AI75" i="1"/>
  <c r="AI10" i="1"/>
  <c r="AI47" i="1"/>
  <c r="AI44" i="1"/>
  <c r="AI76" i="1"/>
  <c r="AI77" i="1"/>
  <c r="AI63" i="1"/>
  <c r="AI30" i="1"/>
  <c r="AI12" i="1"/>
  <c r="AI17" i="1"/>
  <c r="AI4" i="1"/>
  <c r="AI50" i="1"/>
  <c r="AI54" i="1"/>
  <c r="AI64" i="1"/>
  <c r="AI65" i="1"/>
  <c r="AI40" i="1"/>
  <c r="AI45" i="1"/>
  <c r="AI66" i="1"/>
  <c r="AI58" i="1"/>
  <c r="AI46" i="1"/>
  <c r="AI7" i="1"/>
  <c r="AI67" i="1"/>
  <c r="AI68" i="1"/>
  <c r="AI32" i="1"/>
  <c r="AI39" i="1"/>
  <c r="AI15" i="1"/>
  <c r="AI6" i="1"/>
  <c r="AI3" i="1"/>
  <c r="AI23" i="1"/>
  <c r="AI69" i="1"/>
  <c r="AI34" i="1"/>
  <c r="AI70" i="1"/>
  <c r="AI16" i="1"/>
  <c r="AI9" i="1"/>
  <c r="AI43" i="1"/>
  <c r="AI49" i="1"/>
  <c r="AI51" i="1"/>
  <c r="AI41" i="1"/>
  <c r="AI56" i="1"/>
  <c r="AI25" i="1"/>
  <c r="AI8" i="1"/>
  <c r="AI31" i="1"/>
  <c r="AI24" i="1"/>
  <c r="AI62" i="1"/>
  <c r="AI13" i="1"/>
  <c r="AI11" i="1"/>
  <c r="AI53" i="1"/>
  <c r="AI21" i="1"/>
  <c r="AI37" i="1"/>
  <c r="AI27" i="1"/>
  <c r="AI35" i="1"/>
  <c r="AI33" i="1"/>
  <c r="AH21" i="1"/>
  <c r="AJ26" i="1"/>
  <c r="AH26" i="1"/>
  <c r="AF26" i="1"/>
  <c r="AE26" i="1"/>
  <c r="AD26" i="1"/>
  <c r="AC26" i="1"/>
  <c r="AB26" i="1"/>
  <c r="AA26" i="1"/>
  <c r="Z26" i="1"/>
  <c r="Y26" i="1"/>
  <c r="X26" i="1"/>
  <c r="G26" i="1"/>
  <c r="AK38" i="1"/>
  <c r="AJ38" i="1"/>
  <c r="AH38" i="1"/>
  <c r="AF38" i="1"/>
  <c r="AE38" i="1"/>
  <c r="AD38" i="1"/>
  <c r="AC38" i="1"/>
  <c r="AB38" i="1"/>
  <c r="AA38" i="1"/>
  <c r="Z38" i="1"/>
  <c r="Y38" i="1"/>
  <c r="X38" i="1"/>
  <c r="G38" i="1"/>
  <c r="AM26" i="1" l="1"/>
  <c r="AM38" i="1"/>
  <c r="AH27" i="1"/>
  <c r="AH33" i="1"/>
  <c r="AH34" i="1"/>
  <c r="AH35" i="1"/>
  <c r="AH20" i="1"/>
  <c r="AH37" i="1"/>
  <c r="AH16" i="1"/>
  <c r="AH41" i="1"/>
  <c r="AH42" i="1"/>
  <c r="AH29" i="1"/>
  <c r="AH47" i="1"/>
  <c r="AH48" i="1"/>
  <c r="AH18" i="1"/>
  <c r="AH28" i="1"/>
  <c r="AH49" i="1"/>
  <c r="AH50" i="1"/>
  <c r="AH51" i="1"/>
  <c r="AH52" i="1"/>
  <c r="AH53" i="1"/>
  <c r="AH32" i="1"/>
  <c r="AH54" i="1"/>
  <c r="AH55" i="1"/>
  <c r="AH56" i="1"/>
  <c r="AH57" i="1"/>
  <c r="AH43" i="1"/>
  <c r="AH59" i="1"/>
  <c r="AH60" i="1"/>
  <c r="AH61" i="1"/>
  <c r="AH25" i="1"/>
  <c r="AH31" i="1"/>
  <c r="AH62" i="1"/>
  <c r="AH63" i="1"/>
  <c r="AH30" i="1"/>
  <c r="AH64" i="1"/>
  <c r="AH65" i="1"/>
  <c r="AH40" i="1"/>
  <c r="AH66" i="1"/>
  <c r="AH46" i="1"/>
  <c r="AH67" i="1"/>
  <c r="AH68" i="1"/>
  <c r="AH39" i="1"/>
  <c r="AH69" i="1"/>
  <c r="AH70" i="1"/>
  <c r="AH71" i="1"/>
  <c r="AH72" i="1"/>
  <c r="AH73" i="1"/>
  <c r="AH74" i="1"/>
  <c r="AH75" i="1"/>
  <c r="AH44" i="1"/>
  <c r="AH76" i="1"/>
  <c r="AH77" i="1"/>
  <c r="AH78" i="1"/>
  <c r="AH36" i="1"/>
  <c r="AH58" i="1"/>
  <c r="AH45" i="1"/>
  <c r="AH6" i="1"/>
  <c r="AH8" i="1"/>
  <c r="AH5" i="1"/>
  <c r="AH7" i="1"/>
  <c r="AH17" i="1"/>
  <c r="AH14" i="1"/>
  <c r="AH12" i="1"/>
  <c r="AH13" i="1"/>
  <c r="AH19" i="1"/>
  <c r="AH9" i="1"/>
  <c r="AH10" i="1"/>
  <c r="AH15" i="1"/>
  <c r="AH22" i="1"/>
  <c r="AH4" i="1"/>
  <c r="AH23" i="1"/>
  <c r="AH24" i="1"/>
  <c r="AH11" i="1"/>
  <c r="AH2" i="1"/>
  <c r="AK45" i="1"/>
  <c r="AJ45" i="1"/>
  <c r="AF45" i="1"/>
  <c r="AE45" i="1"/>
  <c r="AD45" i="1"/>
  <c r="AC45" i="1"/>
  <c r="AB45" i="1"/>
  <c r="AA45" i="1"/>
  <c r="Z45" i="1"/>
  <c r="Y45" i="1"/>
  <c r="X45" i="1"/>
  <c r="G45" i="1"/>
  <c r="AN38" i="1" l="1"/>
  <c r="AW38" i="1"/>
  <c r="AR26" i="1"/>
  <c r="AW26" i="1"/>
  <c r="AV26" i="1"/>
  <c r="AP26" i="1"/>
  <c r="AS26" i="1"/>
  <c r="AV38" i="1"/>
  <c r="AU26" i="1"/>
  <c r="AN26" i="1"/>
  <c r="AQ26" i="1"/>
  <c r="AT26" i="1"/>
  <c r="AO26" i="1"/>
  <c r="AT38" i="1"/>
  <c r="AS38" i="1"/>
  <c r="AR38" i="1"/>
  <c r="AQ38" i="1"/>
  <c r="AO38" i="1"/>
  <c r="AU38" i="1"/>
  <c r="AP38" i="1"/>
  <c r="AM45" i="1"/>
  <c r="AK58" i="1"/>
  <c r="AJ58" i="1"/>
  <c r="AF58" i="1"/>
  <c r="AE58" i="1"/>
  <c r="AD58" i="1"/>
  <c r="AC58" i="1"/>
  <c r="AB58" i="1"/>
  <c r="AA58" i="1"/>
  <c r="Z58" i="1"/>
  <c r="Y58" i="1"/>
  <c r="X58" i="1"/>
  <c r="G58" i="1"/>
  <c r="AV45" i="1" l="1"/>
  <c r="AW45" i="1"/>
  <c r="F26" i="1"/>
  <c r="F38" i="1"/>
  <c r="AQ45" i="1"/>
  <c r="AU45" i="1"/>
  <c r="AT45" i="1"/>
  <c r="AN45" i="1"/>
  <c r="AS45" i="1"/>
  <c r="AR45" i="1"/>
  <c r="AO45" i="1"/>
  <c r="AP45" i="1"/>
  <c r="AM58" i="1"/>
  <c r="AD71" i="1"/>
  <c r="AD72" i="1"/>
  <c r="AD73" i="1"/>
  <c r="AD74" i="1"/>
  <c r="AF64" i="1"/>
  <c r="AF65" i="1"/>
  <c r="AF40" i="1"/>
  <c r="AF66" i="1"/>
  <c r="AF46" i="1"/>
  <c r="AF67" i="1"/>
  <c r="AF68" i="1"/>
  <c r="AF39" i="1"/>
  <c r="AF69" i="1"/>
  <c r="AF70" i="1"/>
  <c r="AF71" i="1"/>
  <c r="AF72" i="1"/>
  <c r="AF73" i="1"/>
  <c r="AF74" i="1"/>
  <c r="AF75" i="1"/>
  <c r="AF44" i="1"/>
  <c r="AF76" i="1"/>
  <c r="AF77" i="1"/>
  <c r="AF78" i="1"/>
  <c r="AF36" i="1"/>
  <c r="AF43" i="1"/>
  <c r="AF59" i="1"/>
  <c r="AF60" i="1"/>
  <c r="AF61" i="1"/>
  <c r="AF25" i="1"/>
  <c r="AF31" i="1"/>
  <c r="AF62" i="1"/>
  <c r="AF30" i="1"/>
  <c r="AF29" i="1"/>
  <c r="AF47" i="1"/>
  <c r="AF48" i="1"/>
  <c r="AF18" i="1"/>
  <c r="AF28" i="1"/>
  <c r="AF49" i="1"/>
  <c r="AF50" i="1"/>
  <c r="AF51" i="1"/>
  <c r="AF52" i="1"/>
  <c r="AF53" i="1"/>
  <c r="AF32" i="1"/>
  <c r="AF54" i="1"/>
  <c r="AF55" i="1"/>
  <c r="AF56" i="1"/>
  <c r="AF57" i="1"/>
  <c r="AF22" i="1"/>
  <c r="AF4" i="1"/>
  <c r="AF23" i="1"/>
  <c r="AF24" i="1"/>
  <c r="AF11" i="1"/>
  <c r="AF27" i="1"/>
  <c r="AF21" i="1"/>
  <c r="AF33" i="1"/>
  <c r="AF34" i="1"/>
  <c r="AF35" i="1"/>
  <c r="AF20" i="1"/>
  <c r="AF37" i="1"/>
  <c r="AF16" i="1"/>
  <c r="AF41" i="1"/>
  <c r="AF42" i="1"/>
  <c r="AF6" i="1"/>
  <c r="AF8" i="1"/>
  <c r="AF5" i="1"/>
  <c r="AF7" i="1"/>
  <c r="AF17" i="1"/>
  <c r="AF14" i="1"/>
  <c r="AF12" i="1"/>
  <c r="AF13" i="1"/>
  <c r="AF19" i="1"/>
  <c r="AF9" i="1"/>
  <c r="AF10" i="1"/>
  <c r="AF15" i="1"/>
  <c r="C2" i="9"/>
  <c r="C3" i="9"/>
  <c r="C4" i="9"/>
  <c r="C5" i="9"/>
  <c r="C6" i="9"/>
  <c r="C7" i="9"/>
  <c r="C8" i="9"/>
  <c r="C9" i="9"/>
  <c r="C10" i="9"/>
  <c r="C11" i="9"/>
  <c r="C12" i="9"/>
  <c r="C13" i="9"/>
  <c r="C1" i="9"/>
  <c r="AT58" i="1" l="1"/>
  <c r="AW58" i="1"/>
  <c r="F45" i="1"/>
  <c r="AU58" i="1"/>
  <c r="AN58" i="1"/>
  <c r="AO58" i="1"/>
  <c r="AS58" i="1"/>
  <c r="AR58" i="1"/>
  <c r="AP58" i="1"/>
  <c r="AQ58" i="1"/>
  <c r="AV58" i="1"/>
  <c r="AC22" i="1"/>
  <c r="AC60" i="1"/>
  <c r="AC61" i="1"/>
  <c r="AC19" i="1"/>
  <c r="AC29" i="1"/>
  <c r="AC51" i="1"/>
  <c r="AC41" i="1"/>
  <c r="AC56" i="1"/>
  <c r="AC25" i="1"/>
  <c r="AC8" i="1"/>
  <c r="AC31" i="1"/>
  <c r="AC24" i="1"/>
  <c r="AC62" i="1"/>
  <c r="AC13" i="1"/>
  <c r="AC11" i="1"/>
  <c r="AC53" i="1"/>
  <c r="AC21" i="1"/>
  <c r="AC37" i="1"/>
  <c r="AC27" i="1"/>
  <c r="AC35" i="1"/>
  <c r="AC33" i="1"/>
  <c r="AC30" i="1"/>
  <c r="AC12" i="1"/>
  <c r="AC17" i="1"/>
  <c r="AC4" i="1"/>
  <c r="AC50" i="1"/>
  <c r="AC54" i="1"/>
  <c r="AC64" i="1"/>
  <c r="AC65" i="1"/>
  <c r="AC40" i="1"/>
  <c r="AC66" i="1"/>
  <c r="AC46" i="1"/>
  <c r="AC7" i="1"/>
  <c r="AC67" i="1"/>
  <c r="AC68" i="1"/>
  <c r="AC32" i="1"/>
  <c r="AC39" i="1"/>
  <c r="AC15" i="1"/>
  <c r="AC6" i="1"/>
  <c r="AC3" i="1"/>
  <c r="AC23" i="1"/>
  <c r="AC69" i="1"/>
  <c r="AC34" i="1"/>
  <c r="AC70" i="1"/>
  <c r="AC16" i="1"/>
  <c r="AC9" i="1"/>
  <c r="AC43" i="1"/>
  <c r="AC49" i="1"/>
  <c r="AC71" i="1"/>
  <c r="AC55" i="1"/>
  <c r="AC5" i="1"/>
  <c r="AC52" i="1"/>
  <c r="AC14" i="1"/>
  <c r="AC72" i="1"/>
  <c r="AC73" i="1"/>
  <c r="AC74" i="1"/>
  <c r="AC18" i="1"/>
  <c r="AC75" i="1"/>
  <c r="AC10" i="1"/>
  <c r="AC47" i="1"/>
  <c r="AC44" i="1"/>
  <c r="AC76" i="1"/>
  <c r="AC77" i="1"/>
  <c r="AC2" i="1"/>
  <c r="AC28" i="1"/>
  <c r="AC57" i="1"/>
  <c r="AC78" i="1"/>
  <c r="AC42" i="1"/>
  <c r="AC20" i="1"/>
  <c r="AC36" i="1"/>
  <c r="AC48" i="1"/>
  <c r="AC63" i="1"/>
  <c r="F58" i="1" l="1"/>
  <c r="AB53" i="1"/>
  <c r="AB21" i="1"/>
  <c r="AB37" i="1"/>
  <c r="AB27" i="1"/>
  <c r="AB35" i="1"/>
  <c r="AB33" i="1"/>
  <c r="AB30" i="1"/>
  <c r="AB12" i="1"/>
  <c r="AB17" i="1"/>
  <c r="AB4" i="1"/>
  <c r="AB50" i="1"/>
  <c r="AB64" i="1"/>
  <c r="AB65" i="1"/>
  <c r="AB40" i="1"/>
  <c r="AB66" i="1"/>
  <c r="AB46" i="1"/>
  <c r="AB7" i="1"/>
  <c r="AB67" i="1"/>
  <c r="AB68" i="1"/>
  <c r="AB32" i="1"/>
  <c r="AB39" i="1"/>
  <c r="AB15" i="1"/>
  <c r="AB6" i="1"/>
  <c r="AB3" i="1"/>
  <c r="AB23" i="1"/>
  <c r="AB69" i="1"/>
  <c r="AB34" i="1"/>
  <c r="AB70" i="1"/>
  <c r="AB16" i="1"/>
  <c r="AB9" i="1"/>
  <c r="AB43" i="1"/>
  <c r="AB49" i="1"/>
  <c r="AB71" i="1"/>
  <c r="AB55" i="1"/>
  <c r="AB5" i="1"/>
  <c r="AB52" i="1"/>
  <c r="AB14" i="1"/>
  <c r="AB72" i="1"/>
  <c r="AB73" i="1"/>
  <c r="AB74" i="1"/>
  <c r="AB18" i="1"/>
  <c r="AB75" i="1"/>
  <c r="AB10" i="1"/>
  <c r="AB47" i="1"/>
  <c r="AB44" i="1"/>
  <c r="AB76" i="1"/>
  <c r="AB77" i="1"/>
  <c r="AB2" i="1"/>
  <c r="AB57" i="1"/>
  <c r="AB78" i="1"/>
  <c r="AB42" i="1"/>
  <c r="AB20" i="1"/>
  <c r="AB36" i="1"/>
  <c r="AB48" i="1"/>
  <c r="AB28" i="1"/>
  <c r="AB54" i="1"/>
  <c r="AB63" i="1"/>
  <c r="AB22" i="1"/>
  <c r="AB60" i="1"/>
  <c r="AB61" i="1"/>
  <c r="AB19" i="1"/>
  <c r="AB29" i="1"/>
  <c r="AB51" i="1"/>
  <c r="AB41" i="1"/>
  <c r="AB56" i="1"/>
  <c r="AB25" i="1"/>
  <c r="AB8" i="1"/>
  <c r="AB31" i="1"/>
  <c r="AB24" i="1"/>
  <c r="AB62" i="1"/>
  <c r="AB13" i="1"/>
  <c r="AB11" i="1"/>
  <c r="AK63" i="1"/>
  <c r="AJ63" i="1"/>
  <c r="AE63" i="1"/>
  <c r="AD63" i="1"/>
  <c r="AA63" i="1"/>
  <c r="Z63" i="1"/>
  <c r="Y63" i="1"/>
  <c r="X63" i="1"/>
  <c r="G63" i="1"/>
  <c r="AK54" i="1"/>
  <c r="AJ54" i="1"/>
  <c r="AE54" i="1"/>
  <c r="AD54" i="1"/>
  <c r="AA54" i="1"/>
  <c r="Z54" i="1"/>
  <c r="Y54" i="1"/>
  <c r="X54" i="1"/>
  <c r="G54" i="1"/>
  <c r="AJ28" i="1"/>
  <c r="AE28" i="1"/>
  <c r="AD28" i="1"/>
  <c r="AA28" i="1"/>
  <c r="Z28" i="1"/>
  <c r="Y28" i="1"/>
  <c r="X28" i="1"/>
  <c r="G28" i="1"/>
  <c r="AK48" i="1"/>
  <c r="AJ48" i="1"/>
  <c r="AE48" i="1"/>
  <c r="AD48" i="1"/>
  <c r="AA48" i="1"/>
  <c r="Z48" i="1"/>
  <c r="Y48" i="1"/>
  <c r="X48" i="1"/>
  <c r="G48" i="1"/>
  <c r="G2" i="1"/>
  <c r="G3" i="1"/>
  <c r="G17" i="1"/>
  <c r="G8" i="1"/>
  <c r="G12" i="1"/>
  <c r="G13" i="1"/>
  <c r="G19" i="1"/>
  <c r="G15" i="1"/>
  <c r="G35" i="1"/>
  <c r="G21" i="1"/>
  <c r="G4" i="1"/>
  <c r="G22" i="1"/>
  <c r="G5" i="1"/>
  <c r="G7" i="1"/>
  <c r="G24" i="1"/>
  <c r="G41" i="1"/>
  <c r="G27" i="1"/>
  <c r="G23" i="1"/>
  <c r="G14" i="1"/>
  <c r="G42" i="1"/>
  <c r="G29" i="1"/>
  <c r="G33" i="1"/>
  <c r="G11" i="1"/>
  <c r="G37" i="1"/>
  <c r="G9" i="1"/>
  <c r="G10" i="1"/>
  <c r="G20" i="1"/>
  <c r="G49" i="1"/>
  <c r="G50" i="1"/>
  <c r="G51" i="1"/>
  <c r="G34" i="1"/>
  <c r="G52" i="1"/>
  <c r="G32" i="1"/>
  <c r="G55" i="1"/>
  <c r="G56" i="1"/>
  <c r="G57" i="1"/>
  <c r="G59" i="1"/>
  <c r="G60" i="1"/>
  <c r="G61" i="1"/>
  <c r="G25" i="1"/>
  <c r="G31" i="1"/>
  <c r="G62" i="1"/>
  <c r="G53" i="1"/>
  <c r="G30" i="1"/>
  <c r="G64" i="1"/>
  <c r="G65" i="1"/>
  <c r="G40" i="1"/>
  <c r="G66" i="1"/>
  <c r="G46" i="1"/>
  <c r="G67" i="1"/>
  <c r="G68" i="1"/>
  <c r="G39" i="1"/>
  <c r="G69" i="1"/>
  <c r="G70" i="1"/>
  <c r="G16" i="1"/>
  <c r="G43" i="1"/>
  <c r="G71" i="1"/>
  <c r="G72" i="1"/>
  <c r="G73" i="1"/>
  <c r="G74" i="1"/>
  <c r="G18" i="1"/>
  <c r="G75" i="1"/>
  <c r="G47" i="1"/>
  <c r="G44" i="1"/>
  <c r="G76" i="1"/>
  <c r="G77" i="1"/>
  <c r="G78" i="1"/>
  <c r="G36" i="1"/>
  <c r="G6" i="1"/>
  <c r="AM48" i="1" l="1"/>
  <c r="AM54" i="1"/>
  <c r="AM28" i="1"/>
  <c r="AM63" i="1"/>
  <c r="AA14" i="1"/>
  <c r="AA72" i="1"/>
  <c r="AA73" i="1"/>
  <c r="AA74" i="1"/>
  <c r="AA18" i="1"/>
  <c r="AA75" i="1"/>
  <c r="AA10" i="1"/>
  <c r="AA47" i="1"/>
  <c r="AA44" i="1"/>
  <c r="AA76" i="1"/>
  <c r="AA77" i="1"/>
  <c r="AA2" i="1"/>
  <c r="AA57" i="1"/>
  <c r="AA78" i="1"/>
  <c r="AA4" i="1"/>
  <c r="AA50" i="1"/>
  <c r="AA64" i="1"/>
  <c r="AA65" i="1"/>
  <c r="AA40" i="1"/>
  <c r="AA66" i="1"/>
  <c r="AA46" i="1"/>
  <c r="AA7" i="1"/>
  <c r="AA67" i="1"/>
  <c r="AA68" i="1"/>
  <c r="AA32" i="1"/>
  <c r="AA39" i="1"/>
  <c r="AA15" i="1"/>
  <c r="AA6" i="1"/>
  <c r="AA3" i="1"/>
  <c r="AA23" i="1"/>
  <c r="AA69" i="1"/>
  <c r="AA34" i="1"/>
  <c r="AA70" i="1"/>
  <c r="AA16" i="1"/>
  <c r="AA9" i="1"/>
  <c r="AA43" i="1"/>
  <c r="AA49" i="1"/>
  <c r="AA71" i="1"/>
  <c r="AA55" i="1"/>
  <c r="AA5" i="1"/>
  <c r="AA52" i="1"/>
  <c r="AA22" i="1"/>
  <c r="AA60" i="1"/>
  <c r="AA61" i="1"/>
  <c r="AA19" i="1"/>
  <c r="AA29" i="1"/>
  <c r="AA51" i="1"/>
  <c r="AA41" i="1"/>
  <c r="AA56" i="1"/>
  <c r="AA25" i="1"/>
  <c r="AA8" i="1"/>
  <c r="AA31" i="1"/>
  <c r="AA24" i="1"/>
  <c r="AA62" i="1"/>
  <c r="AA13" i="1"/>
  <c r="AA11" i="1"/>
  <c r="AA53" i="1"/>
  <c r="AA21" i="1"/>
  <c r="AA37" i="1"/>
  <c r="AA27" i="1"/>
  <c r="AA35" i="1"/>
  <c r="AA33" i="1"/>
  <c r="AA30" i="1"/>
  <c r="AA12" i="1"/>
  <c r="AA17" i="1"/>
  <c r="Y19" i="1"/>
  <c r="Y29" i="1"/>
  <c r="Y51" i="1"/>
  <c r="Y41" i="1"/>
  <c r="Y56" i="1"/>
  <c r="Y25" i="1"/>
  <c r="Y8" i="1"/>
  <c r="Y31" i="1"/>
  <c r="Y24" i="1"/>
  <c r="Y62" i="1"/>
  <c r="Y13" i="1"/>
  <c r="Y11" i="1"/>
  <c r="Y53" i="1"/>
  <c r="Y21" i="1"/>
  <c r="Y37" i="1"/>
  <c r="Y27" i="1"/>
  <c r="Y35" i="1"/>
  <c r="Y33" i="1"/>
  <c r="Y30" i="1"/>
  <c r="Y12" i="1"/>
  <c r="Y17" i="1"/>
  <c r="Y4" i="1"/>
  <c r="Y50" i="1"/>
  <c r="Y64" i="1"/>
  <c r="Y65" i="1"/>
  <c r="Y40" i="1"/>
  <c r="Y66" i="1"/>
  <c r="Y46" i="1"/>
  <c r="Y7" i="1"/>
  <c r="Y67" i="1"/>
  <c r="Y68" i="1"/>
  <c r="Y32" i="1"/>
  <c r="Y39" i="1"/>
  <c r="Y15" i="1"/>
  <c r="Y6" i="1"/>
  <c r="Y3" i="1"/>
  <c r="Y23" i="1"/>
  <c r="Y69" i="1"/>
  <c r="Y34" i="1"/>
  <c r="Y70" i="1"/>
  <c r="Y16" i="1"/>
  <c r="Y9" i="1"/>
  <c r="Y43" i="1"/>
  <c r="Y49" i="1"/>
  <c r="Y71" i="1"/>
  <c r="Y55" i="1"/>
  <c r="Y5" i="1"/>
  <c r="Y52" i="1"/>
  <c r="Y14" i="1"/>
  <c r="Y72" i="1"/>
  <c r="Y73" i="1"/>
  <c r="Y74" i="1"/>
  <c r="Y18" i="1"/>
  <c r="Y75" i="1"/>
  <c r="Y10" i="1"/>
  <c r="Y47" i="1"/>
  <c r="Y44" i="1"/>
  <c r="Y76" i="1"/>
  <c r="Y77" i="1"/>
  <c r="Y2" i="1"/>
  <c r="Y57" i="1"/>
  <c r="Y78" i="1"/>
  <c r="Y42" i="1"/>
  <c r="Y20" i="1"/>
  <c r="Y36" i="1"/>
  <c r="X62" i="1"/>
  <c r="X13" i="1"/>
  <c r="X11" i="1"/>
  <c r="X53" i="1"/>
  <c r="X21" i="1"/>
  <c r="X27" i="1"/>
  <c r="X35" i="1"/>
  <c r="X30" i="1"/>
  <c r="X12" i="1"/>
  <c r="X17" i="1"/>
  <c r="X4" i="1"/>
  <c r="X64" i="1"/>
  <c r="X65" i="1"/>
  <c r="X40" i="1"/>
  <c r="X66" i="1"/>
  <c r="X46" i="1"/>
  <c r="X7" i="1"/>
  <c r="X67" i="1"/>
  <c r="X68" i="1"/>
  <c r="X32" i="1"/>
  <c r="X39" i="1"/>
  <c r="X15" i="1"/>
  <c r="X6" i="1"/>
  <c r="X3" i="1"/>
  <c r="X23" i="1"/>
  <c r="X69" i="1"/>
  <c r="X34" i="1"/>
  <c r="X70" i="1"/>
  <c r="X16" i="1"/>
  <c r="X9" i="1"/>
  <c r="X43" i="1"/>
  <c r="X49" i="1"/>
  <c r="X71" i="1"/>
  <c r="X55" i="1"/>
  <c r="X5" i="1"/>
  <c r="X52" i="1"/>
  <c r="X14" i="1"/>
  <c r="X72" i="1"/>
  <c r="X73" i="1"/>
  <c r="X74" i="1"/>
  <c r="X18" i="1"/>
  <c r="X75" i="1"/>
  <c r="X10" i="1"/>
  <c r="X47" i="1"/>
  <c r="X44" i="1"/>
  <c r="X76" i="1"/>
  <c r="X77" i="1"/>
  <c r="X2" i="1"/>
  <c r="X57" i="1"/>
  <c r="X78" i="1"/>
  <c r="X42" i="1"/>
  <c r="X36" i="1"/>
  <c r="X37" i="1"/>
  <c r="X33" i="1"/>
  <c r="X50" i="1"/>
  <c r="X20" i="1"/>
  <c r="X29" i="1"/>
  <c r="X51" i="1"/>
  <c r="X41" i="1"/>
  <c r="X56" i="1"/>
  <c r="X25" i="1"/>
  <c r="X8" i="1"/>
  <c r="X31" i="1"/>
  <c r="X24" i="1"/>
  <c r="AJ20" i="1"/>
  <c r="AE20" i="1"/>
  <c r="AD20" i="1"/>
  <c r="AA20" i="1"/>
  <c r="Z20" i="1"/>
  <c r="AK50" i="1"/>
  <c r="AJ50" i="1"/>
  <c r="AE50" i="1"/>
  <c r="AD50" i="1"/>
  <c r="Z50" i="1"/>
  <c r="AJ33" i="1"/>
  <c r="AE33" i="1"/>
  <c r="AD33" i="1"/>
  <c r="Z33" i="1"/>
  <c r="AK37" i="1"/>
  <c r="AJ37" i="1"/>
  <c r="AE37" i="1"/>
  <c r="AD37" i="1"/>
  <c r="Z37" i="1"/>
  <c r="AJ9" i="1"/>
  <c r="AI59" i="1"/>
  <c r="AI19" i="1"/>
  <c r="AI29" i="1"/>
  <c r="AI60" i="1"/>
  <c r="AI22" i="1"/>
  <c r="AI61" i="1"/>
  <c r="AK78" i="1"/>
  <c r="AJ78" i="1"/>
  <c r="AE78" i="1"/>
  <c r="AD78" i="1"/>
  <c r="Z78" i="1"/>
  <c r="AK44" i="1"/>
  <c r="AJ44" i="1"/>
  <c r="AE44" i="1"/>
  <c r="AD44" i="1"/>
  <c r="Z44" i="1"/>
  <c r="AK73" i="1"/>
  <c r="AJ73" i="1"/>
  <c r="AE73" i="1"/>
  <c r="Z73" i="1"/>
  <c r="AK59" i="1"/>
  <c r="AJ59" i="1"/>
  <c r="AE59" i="1"/>
  <c r="AD59" i="1"/>
  <c r="AC59" i="1"/>
  <c r="AB59" i="1"/>
  <c r="AA59" i="1"/>
  <c r="Z59" i="1"/>
  <c r="Y59" i="1"/>
  <c r="X59" i="1"/>
  <c r="AK68" i="1"/>
  <c r="AJ68" i="1"/>
  <c r="AE68" i="1"/>
  <c r="AD68" i="1"/>
  <c r="Z68" i="1"/>
  <c r="AK67" i="1"/>
  <c r="AJ67" i="1"/>
  <c r="AE67" i="1"/>
  <c r="AD67" i="1"/>
  <c r="Z67" i="1"/>
  <c r="AK71" i="1"/>
  <c r="AJ71" i="1"/>
  <c r="AE71" i="1"/>
  <c r="Z71" i="1"/>
  <c r="AK75" i="1"/>
  <c r="AK49" i="1"/>
  <c r="AK77" i="1"/>
  <c r="AK66" i="1"/>
  <c r="AK57" i="1"/>
  <c r="AK69" i="1"/>
  <c r="AK61" i="1"/>
  <c r="AK62" i="1"/>
  <c r="AK70" i="1"/>
  <c r="AK55" i="1"/>
  <c r="AK52" i="1"/>
  <c r="AK53" i="1"/>
  <c r="AK51" i="1"/>
  <c r="AK46" i="1"/>
  <c r="AK39" i="1"/>
  <c r="AK74" i="1"/>
  <c r="AK43" i="1"/>
  <c r="AK60" i="1"/>
  <c r="AK76" i="1"/>
  <c r="AK72" i="1"/>
  <c r="AK64" i="1"/>
  <c r="AK42" i="1"/>
  <c r="AK65" i="1"/>
  <c r="AK4" i="1"/>
  <c r="AK56" i="1"/>
  <c r="AK35" i="1"/>
  <c r="AK47" i="1"/>
  <c r="AK41" i="1"/>
  <c r="AK3" i="1"/>
  <c r="Z75" i="1"/>
  <c r="AD75" i="1"/>
  <c r="AE75" i="1"/>
  <c r="AJ75" i="1"/>
  <c r="Z49" i="1"/>
  <c r="AD49" i="1"/>
  <c r="AE49" i="1"/>
  <c r="AJ49" i="1"/>
  <c r="Z77" i="1"/>
  <c r="AD77" i="1"/>
  <c r="AE77" i="1"/>
  <c r="AJ77" i="1"/>
  <c r="Z66" i="1"/>
  <c r="AD66" i="1"/>
  <c r="AE66" i="1"/>
  <c r="AJ66" i="1"/>
  <c r="AE52" i="1"/>
  <c r="AE55" i="1"/>
  <c r="AU55" i="1" s="1"/>
  <c r="AE62" i="1"/>
  <c r="AE61" i="1"/>
  <c r="AE69" i="1"/>
  <c r="AE16" i="1"/>
  <c r="AE57" i="1"/>
  <c r="AE70" i="1"/>
  <c r="AE72" i="1"/>
  <c r="AE76" i="1"/>
  <c r="AE60" i="1"/>
  <c r="AE43" i="1"/>
  <c r="AE74" i="1"/>
  <c r="AE40" i="1"/>
  <c r="AE30" i="1"/>
  <c r="AE22" i="1"/>
  <c r="AE39" i="1"/>
  <c r="AE25" i="1"/>
  <c r="AE27" i="1"/>
  <c r="AE46" i="1"/>
  <c r="AE51" i="1"/>
  <c r="AE36" i="1"/>
  <c r="AE53" i="1"/>
  <c r="AE32" i="1"/>
  <c r="AE24" i="1"/>
  <c r="AE21" i="1"/>
  <c r="AE4" i="1"/>
  <c r="AE6" i="1"/>
  <c r="AE12" i="1"/>
  <c r="AE65" i="1"/>
  <c r="AE18" i="1"/>
  <c r="AE42" i="1"/>
  <c r="AE17" i="1"/>
  <c r="AE34" i="1"/>
  <c r="AE64" i="1"/>
  <c r="AE31" i="1"/>
  <c r="AE19" i="1"/>
  <c r="AE15" i="1"/>
  <c r="AE3" i="1"/>
  <c r="AE23" i="1"/>
  <c r="AE14" i="1"/>
  <c r="AE41" i="1"/>
  <c r="AE47" i="1"/>
  <c r="AE29" i="1"/>
  <c r="AE35" i="1"/>
  <c r="AE56" i="1"/>
  <c r="Z70" i="1"/>
  <c r="AD70" i="1"/>
  <c r="AJ70" i="1"/>
  <c r="Z17" i="1"/>
  <c r="AD17" i="1"/>
  <c r="AJ17" i="1"/>
  <c r="Z24" i="1"/>
  <c r="AD24" i="1"/>
  <c r="AJ24" i="1"/>
  <c r="X60" i="1"/>
  <c r="Y60" i="1"/>
  <c r="Z60" i="1"/>
  <c r="AD60" i="1"/>
  <c r="AJ60" i="1"/>
  <c r="AA42" i="1"/>
  <c r="AA36" i="1"/>
  <c r="Z35" i="1"/>
  <c r="AD35" i="1"/>
  <c r="AJ35" i="1"/>
  <c r="Z72" i="1"/>
  <c r="AJ72" i="1"/>
  <c r="Z5" i="1"/>
  <c r="Z8" i="1"/>
  <c r="Z7" i="1"/>
  <c r="Z10" i="1"/>
  <c r="Z9" i="1"/>
  <c r="Z13" i="1"/>
  <c r="Z19" i="1"/>
  <c r="Z15" i="1"/>
  <c r="Z3" i="1"/>
  <c r="Z23" i="1"/>
  <c r="Z14" i="1"/>
  <c r="Z41" i="1"/>
  <c r="Z47" i="1"/>
  <c r="Z29" i="1"/>
  <c r="Z56" i="1"/>
  <c r="Z21" i="1"/>
  <c r="Z4" i="1"/>
  <c r="Z6" i="1"/>
  <c r="Z12" i="1"/>
  <c r="Z18" i="1"/>
  <c r="Z42" i="1"/>
  <c r="Z34" i="1"/>
  <c r="Z64" i="1"/>
  <c r="Z31" i="1"/>
  <c r="Z76" i="1"/>
  <c r="Z43" i="1"/>
  <c r="Z74" i="1"/>
  <c r="Z40" i="1"/>
  <c r="Z30" i="1"/>
  <c r="Z22" i="1"/>
  <c r="Z39" i="1"/>
  <c r="Z25" i="1"/>
  <c r="Z27" i="1"/>
  <c r="Z46" i="1"/>
  <c r="Z51" i="1"/>
  <c r="Z36" i="1"/>
  <c r="Z53" i="1"/>
  <c r="Z32" i="1"/>
  <c r="Z52" i="1"/>
  <c r="Z55" i="1"/>
  <c r="Z62" i="1"/>
  <c r="Z61" i="1"/>
  <c r="Z69" i="1"/>
  <c r="Z16" i="1"/>
  <c r="Z57" i="1"/>
  <c r="Z11" i="1"/>
  <c r="Z65" i="1"/>
  <c r="AD11" i="1"/>
  <c r="AE11" i="1"/>
  <c r="AJ11" i="1"/>
  <c r="AD65" i="1"/>
  <c r="AJ65" i="1"/>
  <c r="Y61" i="1"/>
  <c r="Y22" i="1"/>
  <c r="AJ42" i="1"/>
  <c r="AJ13" i="1"/>
  <c r="AJ19" i="1"/>
  <c r="AJ15" i="1"/>
  <c r="AJ3" i="1"/>
  <c r="AJ23" i="1"/>
  <c r="AJ14" i="1"/>
  <c r="AJ41" i="1"/>
  <c r="AJ47" i="1"/>
  <c r="AJ29" i="1"/>
  <c r="AJ56" i="1"/>
  <c r="AJ21" i="1"/>
  <c r="AJ4" i="1"/>
  <c r="AJ6" i="1"/>
  <c r="AJ12" i="1"/>
  <c r="AJ18" i="1"/>
  <c r="AJ34" i="1"/>
  <c r="AJ64" i="1"/>
  <c r="AJ31" i="1"/>
  <c r="AJ76" i="1"/>
  <c r="AJ43" i="1"/>
  <c r="AJ74" i="1"/>
  <c r="AJ40" i="1"/>
  <c r="AJ30" i="1"/>
  <c r="AJ22" i="1"/>
  <c r="AJ39" i="1"/>
  <c r="AJ25" i="1"/>
  <c r="AJ27" i="1"/>
  <c r="AJ46" i="1"/>
  <c r="AJ51" i="1"/>
  <c r="AJ36" i="1"/>
  <c r="AJ53" i="1"/>
  <c r="AJ32" i="1"/>
  <c r="AJ52" i="1"/>
  <c r="AJ55" i="1"/>
  <c r="AJ62" i="1"/>
  <c r="AJ61" i="1"/>
  <c r="AJ69" i="1"/>
  <c r="AJ16" i="1"/>
  <c r="AJ57" i="1"/>
  <c r="AV18" i="1"/>
  <c r="AV55" i="1"/>
  <c r="AF3" i="1"/>
  <c r="AH3" i="1"/>
  <c r="AE5" i="1"/>
  <c r="AE8" i="1"/>
  <c r="AE7" i="1"/>
  <c r="AE10" i="1"/>
  <c r="AE9" i="1"/>
  <c r="AE13" i="1"/>
  <c r="AD14" i="1"/>
  <c r="AD56" i="1"/>
  <c r="AE2" i="1"/>
  <c r="AD69" i="1"/>
  <c r="AD57" i="1"/>
  <c r="AD16" i="1"/>
  <c r="AD27" i="1"/>
  <c r="AD46" i="1"/>
  <c r="AD51" i="1"/>
  <c r="AD36" i="1"/>
  <c r="AD53" i="1"/>
  <c r="AD32" i="1"/>
  <c r="AD52" i="1"/>
  <c r="AD55" i="1"/>
  <c r="AD62" i="1"/>
  <c r="AD61" i="1"/>
  <c r="AD34" i="1"/>
  <c r="AD64" i="1"/>
  <c r="AD31" i="1"/>
  <c r="AD76" i="1"/>
  <c r="AD43" i="1"/>
  <c r="AD40" i="1"/>
  <c r="AD30" i="1"/>
  <c r="AD22" i="1"/>
  <c r="AD39" i="1"/>
  <c r="AD25" i="1"/>
  <c r="AD23" i="1"/>
  <c r="AD41" i="1"/>
  <c r="AD47" i="1"/>
  <c r="AD29" i="1"/>
  <c r="AD21" i="1"/>
  <c r="AD4" i="1"/>
  <c r="AD6" i="1"/>
  <c r="AD12" i="1"/>
  <c r="AD18" i="1"/>
  <c r="AD42" i="1"/>
  <c r="AD5" i="1"/>
  <c r="AD8" i="1"/>
  <c r="AD7" i="1"/>
  <c r="AD10" i="1"/>
  <c r="AD9" i="1"/>
  <c r="AD13" i="1"/>
  <c r="AD19" i="1"/>
  <c r="AD15" i="1"/>
  <c r="AD3" i="1"/>
  <c r="X22" i="1"/>
  <c r="X19" i="1"/>
  <c r="AM32" i="1"/>
  <c r="AJ7" i="1"/>
  <c r="AJ10" i="1"/>
  <c r="AJ8" i="1"/>
  <c r="AJ5" i="1"/>
  <c r="AF2" i="1"/>
  <c r="AJ2" i="1"/>
  <c r="AD2" i="1"/>
  <c r="Z2" i="1"/>
  <c r="X61" i="1"/>
  <c r="AN63" i="1" l="1"/>
  <c r="AW63" i="1"/>
  <c r="AV28" i="1"/>
  <c r="AW28" i="1"/>
  <c r="AR54" i="1"/>
  <c r="AW54" i="1"/>
  <c r="AV32" i="1"/>
  <c r="AW32" i="1"/>
  <c r="AV48" i="1"/>
  <c r="AW48" i="1"/>
  <c r="AT32" i="1"/>
  <c r="AQ32" i="1"/>
  <c r="AS28" i="1"/>
  <c r="AU28" i="1"/>
  <c r="AO28" i="1"/>
  <c r="AP28" i="1"/>
  <c r="AN28" i="1"/>
  <c r="AT28" i="1"/>
  <c r="AQ54" i="1"/>
  <c r="AM73" i="1"/>
  <c r="AP48" i="1"/>
  <c r="AS48" i="1"/>
  <c r="AQ28" i="1"/>
  <c r="AR28" i="1"/>
  <c r="AM53" i="1"/>
  <c r="AM43" i="1"/>
  <c r="AU32" i="1"/>
  <c r="AM52" i="1"/>
  <c r="AN48" i="1"/>
  <c r="AM16" i="1"/>
  <c r="AR32" i="1"/>
  <c r="AM19" i="1"/>
  <c r="AQ48" i="1"/>
  <c r="AO32" i="1"/>
  <c r="AS32" i="1"/>
  <c r="AM24" i="1"/>
  <c r="AU63" i="1"/>
  <c r="AP63" i="1"/>
  <c r="AO63" i="1"/>
  <c r="AT63" i="1"/>
  <c r="AR63" i="1"/>
  <c r="AQ63" i="1"/>
  <c r="AV63" i="1"/>
  <c r="AO54" i="1"/>
  <c r="AV54" i="1"/>
  <c r="AS54" i="1"/>
  <c r="AU54" i="1"/>
  <c r="AM40" i="1"/>
  <c r="AM36" i="1"/>
  <c r="AN32" i="1"/>
  <c r="AU48" i="1"/>
  <c r="AO48" i="1"/>
  <c r="AP54" i="1"/>
  <c r="AN54" i="1"/>
  <c r="AM59" i="1"/>
  <c r="AW59" i="1" s="1"/>
  <c r="AM15" i="1"/>
  <c r="AM13" i="1"/>
  <c r="AM10" i="1"/>
  <c r="AM34" i="1"/>
  <c r="AM74" i="1"/>
  <c r="AR48" i="1"/>
  <c r="AT48" i="1"/>
  <c r="AT54" i="1"/>
  <c r="AS63" i="1"/>
  <c r="AM39" i="1"/>
  <c r="AM64" i="1"/>
  <c r="AM6" i="1"/>
  <c r="AM2" i="1"/>
  <c r="AM41" i="1"/>
  <c r="AW41" i="1" s="1"/>
  <c r="AM55" i="1"/>
  <c r="AW55" i="1" s="1"/>
  <c r="AM12" i="1"/>
  <c r="AP32" i="1"/>
  <c r="AM8" i="1"/>
  <c r="AM22" i="1"/>
  <c r="AM23" i="1"/>
  <c r="AM61" i="1"/>
  <c r="AM50" i="1"/>
  <c r="AM56" i="1"/>
  <c r="AM44" i="1"/>
  <c r="AM62" i="1"/>
  <c r="AM27" i="1"/>
  <c r="AM42" i="1"/>
  <c r="AM4" i="1"/>
  <c r="AM47" i="1"/>
  <c r="AM9" i="1"/>
  <c r="AM72" i="1"/>
  <c r="AM11" i="1"/>
  <c r="AW11" i="1" s="1"/>
  <c r="AM30" i="1"/>
  <c r="AW30" i="1" s="1"/>
  <c r="AM76" i="1"/>
  <c r="AW76" i="1" s="1"/>
  <c r="AM5" i="1"/>
  <c r="AW5" i="1" s="1"/>
  <c r="AM66" i="1"/>
  <c r="AW66" i="1" s="1"/>
  <c r="AM77" i="1"/>
  <c r="AW77" i="1" s="1"/>
  <c r="AM20" i="1"/>
  <c r="AW20" i="1" s="1"/>
  <c r="AM49" i="1"/>
  <c r="AW49" i="1" s="1"/>
  <c r="AM70" i="1"/>
  <c r="AW70" i="1" s="1"/>
  <c r="AM3" i="1"/>
  <c r="AW3" i="1" s="1"/>
  <c r="AM46" i="1"/>
  <c r="AW46" i="1" s="1"/>
  <c r="AM57" i="1"/>
  <c r="AW57" i="1" s="1"/>
  <c r="AM18" i="1"/>
  <c r="AW18" i="1" s="1"/>
  <c r="AM14" i="1"/>
  <c r="AW14" i="1" s="1"/>
  <c r="AM71" i="1"/>
  <c r="AW71" i="1" s="1"/>
  <c r="AM7" i="1"/>
  <c r="AW7" i="1" s="1"/>
  <c r="AM65" i="1"/>
  <c r="AW65" i="1" s="1"/>
  <c r="AM17" i="1"/>
  <c r="AW17" i="1" s="1"/>
  <c r="AM35" i="1"/>
  <c r="AW35" i="1" s="1"/>
  <c r="AM21" i="1"/>
  <c r="AW21" i="1" s="1"/>
  <c r="AM25" i="1"/>
  <c r="AW25" i="1" s="1"/>
  <c r="AM29" i="1"/>
  <c r="AW29" i="1" s="1"/>
  <c r="AM78" i="1"/>
  <c r="AW78" i="1" s="1"/>
  <c r="AM60" i="1"/>
  <c r="AW60" i="1" s="1"/>
  <c r="AM69" i="1"/>
  <c r="AW69" i="1" s="1"/>
  <c r="AM51" i="1"/>
  <c r="AW51" i="1" s="1"/>
  <c r="AM31" i="1"/>
  <c r="AW31" i="1" s="1"/>
  <c r="AM67" i="1"/>
  <c r="AW67" i="1" s="1"/>
  <c r="AM68" i="1"/>
  <c r="AW68" i="1" s="1"/>
  <c r="AM37" i="1"/>
  <c r="AW37" i="1" s="1"/>
  <c r="AM33" i="1"/>
  <c r="AW33" i="1" s="1"/>
  <c r="AM75" i="1"/>
  <c r="AW75" i="1" s="1"/>
  <c r="AV47" i="1" l="1"/>
  <c r="AW47" i="1"/>
  <c r="AN2" i="1"/>
  <c r="AW2" i="1"/>
  <c r="AO15" i="1"/>
  <c r="AW15" i="1"/>
  <c r="AV19" i="1"/>
  <c r="AW19" i="1"/>
  <c r="AR73" i="1"/>
  <c r="AW73" i="1"/>
  <c r="AQ4" i="1"/>
  <c r="AW4" i="1"/>
  <c r="AO44" i="1"/>
  <c r="AW44" i="1"/>
  <c r="AT23" i="1"/>
  <c r="AW23" i="1"/>
  <c r="AN12" i="1"/>
  <c r="AW12" i="1"/>
  <c r="AT6" i="1"/>
  <c r="AW6" i="1"/>
  <c r="AV34" i="1"/>
  <c r="AW34" i="1"/>
  <c r="AN61" i="1"/>
  <c r="AW61" i="1"/>
  <c r="AO24" i="1"/>
  <c r="AW24" i="1"/>
  <c r="AS72" i="1"/>
  <c r="AW72" i="1"/>
  <c r="AO42" i="1"/>
  <c r="AW42" i="1"/>
  <c r="AS56" i="1"/>
  <c r="AW56" i="1"/>
  <c r="AO22" i="1"/>
  <c r="AW22" i="1"/>
  <c r="AT64" i="1"/>
  <c r="AW64" i="1"/>
  <c r="AT10" i="1"/>
  <c r="AW10" i="1"/>
  <c r="AN16" i="1"/>
  <c r="AW16" i="1"/>
  <c r="AQ43" i="1"/>
  <c r="AW43" i="1"/>
  <c r="AP62" i="1"/>
  <c r="AW62" i="1"/>
  <c r="AS74" i="1"/>
  <c r="AW74" i="1"/>
  <c r="AT40" i="1"/>
  <c r="AW40" i="1"/>
  <c r="AN52" i="1"/>
  <c r="AW52" i="1"/>
  <c r="AV9" i="1"/>
  <c r="AW9" i="1"/>
  <c r="AP27" i="1"/>
  <c r="AW27" i="1"/>
  <c r="AN50" i="1"/>
  <c r="AW50" i="1"/>
  <c r="AV8" i="1"/>
  <c r="AW8" i="1"/>
  <c r="AO39" i="1"/>
  <c r="AW39" i="1"/>
  <c r="AQ13" i="1"/>
  <c r="AW13" i="1"/>
  <c r="AS36" i="1"/>
  <c r="AW36" i="1"/>
  <c r="AS53" i="1"/>
  <c r="AW53" i="1"/>
  <c r="AR59" i="1"/>
  <c r="AN59" i="1"/>
  <c r="AV59" i="1"/>
  <c r="AO43" i="1"/>
  <c r="AR53" i="1"/>
  <c r="AQ53" i="1"/>
  <c r="AN53" i="1"/>
  <c r="AQ61" i="1"/>
  <c r="AV74" i="1"/>
  <c r="AV43" i="1"/>
  <c r="AR43" i="1"/>
  <c r="AS43" i="1"/>
  <c r="AT43" i="1"/>
  <c r="AO10" i="1"/>
  <c r="AP43" i="1"/>
  <c r="AV39" i="1"/>
  <c r="AN27" i="1"/>
  <c r="AP73" i="1"/>
  <c r="AU23" i="1"/>
  <c r="AV73" i="1"/>
  <c r="AQ73" i="1"/>
  <c r="AU73" i="1"/>
  <c r="AO73" i="1"/>
  <c r="AR44" i="1"/>
  <c r="AU43" i="1"/>
  <c r="AN43" i="1"/>
  <c r="AU56" i="1"/>
  <c r="AS40" i="1"/>
  <c r="AV40" i="1"/>
  <c r="AT4" i="1"/>
  <c r="AO27" i="1"/>
  <c r="AT27" i="1"/>
  <c r="AS12" i="1"/>
  <c r="AQ12" i="1"/>
  <c r="AR15" i="1"/>
  <c r="AU52" i="1"/>
  <c r="AU50" i="1"/>
  <c r="AO6" i="1"/>
  <c r="AU6" i="1"/>
  <c r="AN6" i="1"/>
  <c r="AS6" i="1"/>
  <c r="AO53" i="1"/>
  <c r="AQ24" i="1"/>
  <c r="AN73" i="1"/>
  <c r="AS73" i="1"/>
  <c r="AT19" i="1"/>
  <c r="AV15" i="1"/>
  <c r="AQ6" i="1"/>
  <c r="AT36" i="1"/>
  <c r="AU53" i="1"/>
  <c r="AV53" i="1"/>
  <c r="AQ74" i="1"/>
  <c r="F28" i="1"/>
  <c r="AS39" i="1"/>
  <c r="AT53" i="1"/>
  <c r="AP24" i="1"/>
  <c r="AT73" i="1"/>
  <c r="AS44" i="1"/>
  <c r="AQ15" i="1"/>
  <c r="AV6" i="1"/>
  <c r="AN36" i="1"/>
  <c r="AP53" i="1"/>
  <c r="AU74" i="1"/>
  <c r="AT59" i="1"/>
  <c r="AS59" i="1"/>
  <c r="AR64" i="1"/>
  <c r="AS50" i="1"/>
  <c r="AS8" i="1"/>
  <c r="AS47" i="1"/>
  <c r="AU62" i="1"/>
  <c r="AS2" i="1"/>
  <c r="AN10" i="1"/>
  <c r="AV16" i="1"/>
  <c r="AU16" i="1"/>
  <c r="AO34" i="1"/>
  <c r="AO23" i="1"/>
  <c r="AO13" i="1"/>
  <c r="AQ50" i="1"/>
  <c r="AP50" i="1"/>
  <c r="AV62" i="1"/>
  <c r="AV64" i="1"/>
  <c r="AQ64" i="1"/>
  <c r="AU10" i="1"/>
  <c r="AO50" i="1"/>
  <c r="AT50" i="1"/>
  <c r="AN47" i="1"/>
  <c r="AP8" i="1"/>
  <c r="AS64" i="1"/>
  <c r="AU64" i="1"/>
  <c r="AP10" i="1"/>
  <c r="AV50" i="1"/>
  <c r="AR50" i="1"/>
  <c r="AR10" i="1"/>
  <c r="AR47" i="1"/>
  <c r="AO64" i="1"/>
  <c r="AV10" i="1"/>
  <c r="AQ10" i="1"/>
  <c r="AS24" i="1"/>
  <c r="AT24" i="1"/>
  <c r="AQ40" i="1"/>
  <c r="AN19" i="1"/>
  <c r="AS15" i="1"/>
  <c r="AQ19" i="1"/>
  <c r="AT52" i="1"/>
  <c r="AT74" i="1"/>
  <c r="AN74" i="1"/>
  <c r="AU15" i="1"/>
  <c r="AS52" i="1"/>
  <c r="AR24" i="1"/>
  <c r="AV24" i="1"/>
  <c r="AU40" i="1"/>
  <c r="AO19" i="1"/>
  <c r="AT15" i="1"/>
  <c r="AP40" i="1"/>
  <c r="AO52" i="1"/>
  <c r="AP52" i="1"/>
  <c r="AO74" i="1"/>
  <c r="AP74" i="1"/>
  <c r="AP15" i="1"/>
  <c r="AV52" i="1"/>
  <c r="F63" i="1"/>
  <c r="AU24" i="1"/>
  <c r="AN24" i="1"/>
  <c r="AQ56" i="1"/>
  <c r="AO40" i="1"/>
  <c r="AP19" i="1"/>
  <c r="AR19" i="1"/>
  <c r="AN15" i="1"/>
  <c r="AU19" i="1"/>
  <c r="AS19" i="1"/>
  <c r="AR52" i="1"/>
  <c r="AQ52" i="1"/>
  <c r="AR74" i="1"/>
  <c r="F54" i="1"/>
  <c r="AU13" i="1"/>
  <c r="AV4" i="1"/>
  <c r="AS16" i="1"/>
  <c r="AR16" i="1"/>
  <c r="AQ44" i="1"/>
  <c r="AV44" i="1"/>
  <c r="AN44" i="1"/>
  <c r="AT12" i="1"/>
  <c r="AV12" i="1"/>
  <c r="AN39" i="1"/>
  <c r="AQ16" i="1"/>
  <c r="AV23" i="1"/>
  <c r="AR23" i="1"/>
  <c r="AU36" i="1"/>
  <c r="AQ36" i="1"/>
  <c r="AQ39" i="1"/>
  <c r="AN13" i="1"/>
  <c r="F48" i="1"/>
  <c r="AP13" i="1"/>
  <c r="AP16" i="1"/>
  <c r="AO16" i="1"/>
  <c r="AP44" i="1"/>
  <c r="AU44" i="1"/>
  <c r="AO12" i="1"/>
  <c r="AU12" i="1"/>
  <c r="AR39" i="1"/>
  <c r="AQ23" i="1"/>
  <c r="AP23" i="1"/>
  <c r="AN23" i="1"/>
  <c r="AP36" i="1"/>
  <c r="AV36" i="1"/>
  <c r="AT39" i="1"/>
  <c r="AV13" i="1"/>
  <c r="AR13" i="1"/>
  <c r="AT13" i="1"/>
  <c r="AT16" i="1"/>
  <c r="AT44" i="1"/>
  <c r="AR12" i="1"/>
  <c r="AP12" i="1"/>
  <c r="AP39" i="1"/>
  <c r="AU39" i="1"/>
  <c r="AV27" i="1"/>
  <c r="AS23" i="1"/>
  <c r="AR36" i="1"/>
  <c r="AO36" i="1"/>
  <c r="F32" i="1"/>
  <c r="AS13" i="1"/>
  <c r="AT72" i="1"/>
  <c r="AT34" i="1"/>
  <c r="AQ34" i="1"/>
  <c r="AO72" i="1"/>
  <c r="AS42" i="1"/>
  <c r="AQ27" i="1"/>
  <c r="AP64" i="1"/>
  <c r="AP6" i="1"/>
  <c r="AQ72" i="1"/>
  <c r="AU42" i="1"/>
  <c r="AR8" i="1"/>
  <c r="AN8" i="1"/>
  <c r="AP59" i="1"/>
  <c r="AO59" i="1"/>
  <c r="AQ59" i="1"/>
  <c r="AP47" i="1"/>
  <c r="AO62" i="1"/>
  <c r="AN62" i="1"/>
  <c r="AU61" i="1"/>
  <c r="AV61" i="1"/>
  <c r="AP2" i="1"/>
  <c r="AN34" i="1"/>
  <c r="AR34" i="1"/>
  <c r="AU59" i="1"/>
  <c r="AU34" i="1"/>
  <c r="AU47" i="1"/>
  <c r="AS62" i="1"/>
  <c r="AT62" i="1"/>
  <c r="AS61" i="1"/>
  <c r="AQ2" i="1"/>
  <c r="AT2" i="1"/>
  <c r="AV2" i="1"/>
  <c r="AR2" i="1"/>
  <c r="AS34" i="1"/>
  <c r="AP34" i="1"/>
  <c r="AN64" i="1"/>
  <c r="AR6" i="1"/>
  <c r="AS10" i="1"/>
  <c r="AR62" i="1"/>
  <c r="AQ62" i="1"/>
  <c r="AO2" i="1"/>
  <c r="AU2" i="1"/>
  <c r="AR40" i="1"/>
  <c r="AN40" i="1"/>
  <c r="AR9" i="1"/>
  <c r="AU9" i="1"/>
  <c r="AQ9" i="1"/>
  <c r="AN9" i="1"/>
  <c r="AT9" i="1"/>
  <c r="AS9" i="1"/>
  <c r="AO9" i="1"/>
  <c r="AP9" i="1"/>
  <c r="AU27" i="1"/>
  <c r="AR27" i="1"/>
  <c r="AS27" i="1"/>
  <c r="AT8" i="1"/>
  <c r="AQ8" i="1"/>
  <c r="AU8" i="1"/>
  <c r="AO8" i="1"/>
  <c r="AR4" i="1"/>
  <c r="AN4" i="1"/>
  <c r="AU4" i="1"/>
  <c r="AN22" i="1"/>
  <c r="AV22" i="1"/>
  <c r="AN55" i="1"/>
  <c r="AP55" i="1"/>
  <c r="AQ55" i="1"/>
  <c r="AS55" i="1"/>
  <c r="AR55" i="1"/>
  <c r="AN72" i="1"/>
  <c r="AP72" i="1"/>
  <c r="AQ22" i="1"/>
  <c r="AT22" i="1"/>
  <c r="AV42" i="1"/>
  <c r="AP42" i="1"/>
  <c r="AU41" i="1"/>
  <c r="AV41" i="1"/>
  <c r="AP41" i="1"/>
  <c r="AO41" i="1"/>
  <c r="AS41" i="1"/>
  <c r="AQ41" i="1"/>
  <c r="AR41" i="1"/>
  <c r="AN41" i="1"/>
  <c r="AT41" i="1"/>
  <c r="AO56" i="1"/>
  <c r="AO55" i="1"/>
  <c r="AP56" i="1"/>
  <c r="AT56" i="1"/>
  <c r="AT55" i="1"/>
  <c r="AR72" i="1"/>
  <c r="AV72" i="1"/>
  <c r="AN42" i="1"/>
  <c r="AR42" i="1"/>
  <c r="AT42" i="1"/>
  <c r="AQ47" i="1"/>
  <c r="AO47" i="1"/>
  <c r="AT47" i="1"/>
  <c r="AR61" i="1"/>
  <c r="AT61" i="1"/>
  <c r="AP61" i="1"/>
  <c r="AO61" i="1"/>
  <c r="AU22" i="1"/>
  <c r="AS22" i="1"/>
  <c r="AP22" i="1"/>
  <c r="AN56" i="1"/>
  <c r="AV56" i="1"/>
  <c r="AR56" i="1"/>
  <c r="AU72" i="1"/>
  <c r="AR22" i="1"/>
  <c r="AQ42" i="1"/>
  <c r="AS4" i="1"/>
  <c r="AO4" i="1"/>
  <c r="AP4" i="1"/>
  <c r="AU18" i="1"/>
  <c r="AP18" i="1"/>
  <c r="AN18" i="1"/>
  <c r="AT18" i="1"/>
  <c r="AO18" i="1"/>
  <c r="AR18" i="1"/>
  <c r="AQ18" i="1"/>
  <c r="AS18" i="1"/>
  <c r="AS75" i="1"/>
  <c r="AP75" i="1"/>
  <c r="AN75" i="1"/>
  <c r="AT75" i="1"/>
  <c r="AV75" i="1"/>
  <c r="AO75" i="1"/>
  <c r="AQ75" i="1"/>
  <c r="AR75" i="1"/>
  <c r="AU75" i="1"/>
  <c r="AV21" i="1"/>
  <c r="AR21" i="1"/>
  <c r="AN21" i="1"/>
  <c r="AT21" i="1"/>
  <c r="AP21" i="1"/>
  <c r="AS21" i="1"/>
  <c r="AQ21" i="1"/>
  <c r="AO21" i="1"/>
  <c r="AU21" i="1"/>
  <c r="AU7" i="1"/>
  <c r="AQ7" i="1"/>
  <c r="AO7" i="1"/>
  <c r="AT7" i="1"/>
  <c r="AV7" i="1"/>
  <c r="AN7" i="1"/>
  <c r="AR7" i="1"/>
  <c r="AS7" i="1"/>
  <c r="AP7" i="1"/>
  <c r="AQ57" i="1"/>
  <c r="AV57" i="1"/>
  <c r="AU57" i="1"/>
  <c r="AR57" i="1"/>
  <c r="AN57" i="1"/>
  <c r="AP57" i="1"/>
  <c r="AS57" i="1"/>
  <c r="AO57" i="1"/>
  <c r="AT57" i="1"/>
  <c r="AS49" i="1"/>
  <c r="AP49" i="1"/>
  <c r="AT49" i="1"/>
  <c r="AR49" i="1"/>
  <c r="AU49" i="1"/>
  <c r="AV49" i="1"/>
  <c r="AQ49" i="1"/>
  <c r="AO49" i="1"/>
  <c r="AN49" i="1"/>
  <c r="AR77" i="1"/>
  <c r="AS77" i="1"/>
  <c r="AQ77" i="1"/>
  <c r="AV77" i="1"/>
  <c r="AT77" i="1"/>
  <c r="AP77" i="1"/>
  <c r="AN77" i="1"/>
  <c r="AO77" i="1"/>
  <c r="AU77" i="1"/>
  <c r="AO30" i="1"/>
  <c r="AR30" i="1"/>
  <c r="AU30" i="1"/>
  <c r="AQ30" i="1"/>
  <c r="AT30" i="1"/>
  <c r="AP30" i="1"/>
  <c r="AV30" i="1"/>
  <c r="AN30" i="1"/>
  <c r="AS30" i="1"/>
  <c r="AN68" i="1"/>
  <c r="AS68" i="1"/>
  <c r="AV68" i="1"/>
  <c r="AU68" i="1"/>
  <c r="AP68" i="1"/>
  <c r="AQ68" i="1"/>
  <c r="AO68" i="1"/>
  <c r="AR68" i="1"/>
  <c r="AT68" i="1"/>
  <c r="AT25" i="1"/>
  <c r="AP25" i="1"/>
  <c r="AR25" i="1"/>
  <c r="AN25" i="1"/>
  <c r="AV25" i="1"/>
  <c r="AU25" i="1"/>
  <c r="AO25" i="1"/>
  <c r="AS25" i="1"/>
  <c r="AQ25" i="1"/>
  <c r="AV70" i="1"/>
  <c r="AN70" i="1"/>
  <c r="AR70" i="1"/>
  <c r="AU70" i="1"/>
  <c r="AQ70" i="1"/>
  <c r="AS70" i="1"/>
  <c r="AP70" i="1"/>
  <c r="AT70" i="1"/>
  <c r="AO70" i="1"/>
  <c r="AT67" i="1"/>
  <c r="AU67" i="1"/>
  <c r="AN67" i="1"/>
  <c r="AS67" i="1"/>
  <c r="AQ67" i="1"/>
  <c r="AO67" i="1"/>
  <c r="AP67" i="1"/>
  <c r="AR67" i="1"/>
  <c r="AV67" i="1"/>
  <c r="AN33" i="1"/>
  <c r="AO33" i="1"/>
  <c r="AV33" i="1"/>
  <c r="AU33" i="1"/>
  <c r="AP33" i="1"/>
  <c r="AR33" i="1"/>
  <c r="AQ33" i="1"/>
  <c r="AT33" i="1"/>
  <c r="AS33" i="1"/>
  <c r="AP78" i="1"/>
  <c r="AU78" i="1"/>
  <c r="AR78" i="1"/>
  <c r="AQ78" i="1"/>
  <c r="AT78" i="1"/>
  <c r="AN78" i="1"/>
  <c r="AV78" i="1"/>
  <c r="AS78" i="1"/>
  <c r="AO78" i="1"/>
  <c r="AQ35" i="1"/>
  <c r="AT35" i="1"/>
  <c r="AV35" i="1"/>
  <c r="AS35" i="1"/>
  <c r="AP35" i="1"/>
  <c r="AN35" i="1"/>
  <c r="AR35" i="1"/>
  <c r="AO35" i="1"/>
  <c r="AU35" i="1"/>
  <c r="AU71" i="1"/>
  <c r="AV71" i="1"/>
  <c r="AN71" i="1"/>
  <c r="AO71" i="1"/>
  <c r="AT71" i="1"/>
  <c r="AR71" i="1"/>
  <c r="AQ71" i="1"/>
  <c r="AP71" i="1"/>
  <c r="AS71" i="1"/>
  <c r="AQ46" i="1"/>
  <c r="AN46" i="1"/>
  <c r="AT46" i="1"/>
  <c r="AV46" i="1"/>
  <c r="AR46" i="1"/>
  <c r="AU46" i="1"/>
  <c r="AP46" i="1"/>
  <c r="AO46" i="1"/>
  <c r="AS46" i="1"/>
  <c r="AN20" i="1"/>
  <c r="AV20" i="1"/>
  <c r="AU20" i="1"/>
  <c r="AO20" i="1"/>
  <c r="AT20" i="1"/>
  <c r="AS20" i="1"/>
  <c r="AR20" i="1"/>
  <c r="AP20" i="1"/>
  <c r="AQ20" i="1"/>
  <c r="AP66" i="1"/>
  <c r="AU66" i="1"/>
  <c r="AQ66" i="1"/>
  <c r="AR66" i="1"/>
  <c r="AV66" i="1"/>
  <c r="AN66" i="1"/>
  <c r="AT66" i="1"/>
  <c r="AO66" i="1"/>
  <c r="AS66" i="1"/>
  <c r="AT11" i="1"/>
  <c r="AR11" i="1"/>
  <c r="AQ11" i="1"/>
  <c r="AV11" i="1"/>
  <c r="AS11" i="1"/>
  <c r="AU11" i="1"/>
  <c r="AN11" i="1"/>
  <c r="AO11" i="1"/>
  <c r="AP11" i="1"/>
  <c r="AQ69" i="1"/>
  <c r="AS69" i="1"/>
  <c r="AU69" i="1"/>
  <c r="AP69" i="1"/>
  <c r="AR69" i="1"/>
  <c r="AV69" i="1"/>
  <c r="AN69" i="1"/>
  <c r="AO69" i="1"/>
  <c r="AT69" i="1"/>
  <c r="AQ65" i="1"/>
  <c r="AO65" i="1"/>
  <c r="AV65" i="1"/>
  <c r="AN65" i="1"/>
  <c r="AP65" i="1"/>
  <c r="AR65" i="1"/>
  <c r="AT65" i="1"/>
  <c r="AU65" i="1"/>
  <c r="AS65" i="1"/>
  <c r="AV76" i="1"/>
  <c r="AR76" i="1"/>
  <c r="AN76" i="1"/>
  <c r="AQ76" i="1"/>
  <c r="AT76" i="1"/>
  <c r="AO76" i="1"/>
  <c r="AU76" i="1"/>
  <c r="AS76" i="1"/>
  <c r="AP76" i="1"/>
  <c r="AN60" i="1"/>
  <c r="AV60" i="1"/>
  <c r="AS60" i="1"/>
  <c r="AO60" i="1"/>
  <c r="AR60" i="1"/>
  <c r="AP60" i="1"/>
  <c r="AQ60" i="1"/>
  <c r="AU60" i="1"/>
  <c r="AT60" i="1"/>
  <c r="AR31" i="1"/>
  <c r="AO31" i="1"/>
  <c r="AT31" i="1"/>
  <c r="AP31" i="1"/>
  <c r="AU31" i="1"/>
  <c r="AV31" i="1"/>
  <c r="AQ31" i="1"/>
  <c r="AN31" i="1"/>
  <c r="AS31" i="1"/>
  <c r="AR37" i="1"/>
  <c r="AP37" i="1"/>
  <c r="AO37" i="1"/>
  <c r="AV37" i="1"/>
  <c r="AS37" i="1"/>
  <c r="AT37" i="1"/>
  <c r="AU37" i="1"/>
  <c r="AQ37" i="1"/>
  <c r="AN37" i="1"/>
  <c r="AQ51" i="1"/>
  <c r="AN51" i="1"/>
  <c r="AS51" i="1"/>
  <c r="AO51" i="1"/>
  <c r="AP51" i="1"/>
  <c r="AT51" i="1"/>
  <c r="AR51" i="1"/>
  <c r="AV51" i="1"/>
  <c r="AU51" i="1"/>
  <c r="AT29" i="1"/>
  <c r="AP29" i="1"/>
  <c r="AR29" i="1"/>
  <c r="AU29" i="1"/>
  <c r="AO29" i="1"/>
  <c r="AQ29" i="1"/>
  <c r="AS29" i="1"/>
  <c r="AV29" i="1"/>
  <c r="AN29" i="1"/>
  <c r="AN17" i="1"/>
  <c r="AV17" i="1"/>
  <c r="AP17" i="1"/>
  <c r="AS17" i="1"/>
  <c r="AQ17" i="1"/>
  <c r="AT17" i="1"/>
  <c r="AR17" i="1"/>
  <c r="AU17" i="1"/>
  <c r="AO17" i="1"/>
  <c r="AR14" i="1"/>
  <c r="AU14" i="1"/>
  <c r="AP14" i="1"/>
  <c r="AO14" i="1"/>
  <c r="AT14" i="1"/>
  <c r="AQ14" i="1"/>
  <c r="AN14" i="1"/>
  <c r="AS14" i="1"/>
  <c r="AV14" i="1"/>
  <c r="AR3" i="1"/>
  <c r="AU3" i="1"/>
  <c r="AT3" i="1"/>
  <c r="AP3" i="1"/>
  <c r="AN3" i="1"/>
  <c r="AO3" i="1"/>
  <c r="AS3" i="1"/>
  <c r="AQ3" i="1"/>
  <c r="AV3" i="1"/>
  <c r="AS5" i="1"/>
  <c r="AV5" i="1"/>
  <c r="AQ5" i="1"/>
  <c r="AO5" i="1"/>
  <c r="AR5" i="1"/>
  <c r="AN5" i="1"/>
  <c r="AP5" i="1"/>
  <c r="AU5" i="1"/>
  <c r="AT5" i="1"/>
  <c r="F43" i="1" l="1"/>
  <c r="F73" i="1"/>
  <c r="F53" i="1"/>
  <c r="F52" i="1"/>
  <c r="F10" i="1"/>
  <c r="F40" i="1"/>
  <c r="F50" i="1"/>
  <c r="F6" i="1"/>
  <c r="F23" i="1"/>
  <c r="F24" i="1"/>
  <c r="F15" i="1"/>
  <c r="F19" i="1"/>
  <c r="F62" i="1"/>
  <c r="F59" i="1"/>
  <c r="F74" i="1"/>
  <c r="F27" i="1"/>
  <c r="F9" i="1"/>
  <c r="F64" i="1"/>
  <c r="F12" i="1"/>
  <c r="F36" i="1"/>
  <c r="F44" i="1"/>
  <c r="F13" i="1"/>
  <c r="F39" i="1"/>
  <c r="F16" i="1"/>
  <c r="F34" i="1"/>
  <c r="F72" i="1"/>
  <c r="F47" i="1"/>
  <c r="F42" i="1"/>
  <c r="F8" i="1"/>
  <c r="F2" i="1"/>
  <c r="F55" i="1"/>
  <c r="F56" i="1"/>
  <c r="F61" i="1"/>
  <c r="F22" i="1"/>
  <c r="F69" i="1"/>
  <c r="F11" i="1"/>
  <c r="F35" i="1"/>
  <c r="F70" i="1"/>
  <c r="F57" i="1"/>
  <c r="F7" i="1"/>
  <c r="F4" i="1"/>
  <c r="F3" i="1"/>
  <c r="F41" i="1"/>
  <c r="F37" i="1"/>
  <c r="F78" i="1"/>
  <c r="F30" i="1"/>
  <c r="F75" i="1"/>
  <c r="F18" i="1"/>
  <c r="F17" i="1"/>
  <c r="F76" i="1"/>
  <c r="F65" i="1"/>
  <c r="F20" i="1"/>
  <c r="F46" i="1"/>
  <c r="F71" i="1"/>
  <c r="F67" i="1"/>
  <c r="F21" i="1"/>
  <c r="F5" i="1"/>
  <c r="F14" i="1"/>
  <c r="F29" i="1"/>
  <c r="F51" i="1"/>
  <c r="F31" i="1"/>
  <c r="F60" i="1"/>
  <c r="F66" i="1"/>
  <c r="F33" i="1"/>
  <c r="F25" i="1"/>
  <c r="F68" i="1"/>
  <c r="F77" i="1"/>
  <c r="F49" i="1"/>
  <c r="E68" i="1" l="1"/>
  <c r="E49" i="1"/>
  <c r="E33" i="1"/>
  <c r="E51" i="1"/>
  <c r="E21" i="1"/>
  <c r="E20" i="1"/>
  <c r="E18" i="1"/>
  <c r="E37" i="1"/>
  <c r="E7" i="1"/>
  <c r="E11" i="1"/>
  <c r="E56" i="1"/>
  <c r="E42" i="1"/>
  <c r="E16" i="1"/>
  <c r="E36" i="1"/>
  <c r="E77" i="1"/>
  <c r="E66" i="1"/>
  <c r="E29" i="1"/>
  <c r="E67" i="1"/>
  <c r="E65" i="1"/>
  <c r="E75" i="1"/>
  <c r="E41" i="1"/>
  <c r="E26" i="1"/>
  <c r="E38" i="1"/>
  <c r="E60" i="1"/>
  <c r="E14" i="1"/>
  <c r="E71" i="1"/>
  <c r="E76" i="1"/>
  <c r="E30" i="1"/>
  <c r="E3" i="1"/>
  <c r="E70" i="1"/>
  <c r="E57" i="1"/>
  <c r="E69" i="1"/>
  <c r="E22" i="1"/>
  <c r="E2" i="1"/>
  <c r="E45" i="1"/>
  <c r="E25" i="1"/>
  <c r="E31" i="1"/>
  <c r="E5" i="1"/>
  <c r="E46" i="1"/>
  <c r="E55" i="1"/>
  <c r="E28" i="1"/>
  <c r="E17" i="1"/>
  <c r="E78" i="1"/>
  <c r="E4" i="1"/>
  <c r="E35" i="1"/>
  <c r="E27" i="1"/>
  <c r="E19" i="1"/>
  <c r="E6" i="1"/>
  <c r="E52" i="1"/>
  <c r="E47" i="1"/>
  <c r="E39" i="1"/>
  <c r="E12" i="1"/>
  <c r="E74" i="1"/>
  <c r="E15" i="1"/>
  <c r="E50" i="1"/>
  <c r="E53" i="1"/>
  <c r="E63" i="1"/>
  <c r="E72" i="1"/>
  <c r="E13" i="1"/>
  <c r="E64" i="1"/>
  <c r="E54" i="1"/>
  <c r="E61" i="1"/>
  <c r="E8" i="1"/>
  <c r="E34" i="1"/>
  <c r="E44" i="1"/>
  <c r="E9" i="1"/>
  <c r="E62" i="1"/>
  <c r="E23" i="1"/>
  <c r="E10" i="1"/>
  <c r="E43" i="1"/>
  <c r="E32" i="1"/>
  <c r="E59" i="1"/>
  <c r="E58" i="1"/>
  <c r="E24" i="1"/>
  <c r="E40" i="1"/>
  <c r="E73" i="1"/>
  <c r="E48" i="1"/>
</calcChain>
</file>

<file path=xl/sharedStrings.xml><?xml version="1.0" encoding="utf-8"?>
<sst xmlns="http://schemas.openxmlformats.org/spreadsheetml/2006/main" count="712" uniqueCount="268">
  <si>
    <t>Pilote:</t>
  </si>
  <si>
    <t>Rang:</t>
  </si>
  <si>
    <t>Junior</t>
  </si>
  <si>
    <t>/1000</t>
  </si>
  <si>
    <t>Total</t>
  </si>
  <si>
    <t>Brive</t>
  </si>
  <si>
    <t>Sederon</t>
  </si>
  <si>
    <t>Vosges1</t>
  </si>
  <si>
    <t>TOA</t>
  </si>
  <si>
    <t>Font d'Urle
/ Ménée</t>
  </si>
  <si>
    <t>Vosges2</t>
  </si>
  <si>
    <t>Laurac /
St Ferriol</t>
  </si>
  <si>
    <t>Suppression plus mauvais concours</t>
  </si>
  <si>
    <t>RONDEL Pierre</t>
  </si>
  <si>
    <t>FRICKE Andréas</t>
  </si>
  <si>
    <t>FOUCHER Jean-Luc</t>
  </si>
  <si>
    <t>KREBS Mickael</t>
  </si>
  <si>
    <t>MARIN Joel</t>
  </si>
  <si>
    <t>DELARBRE Serge</t>
  </si>
  <si>
    <t>DALL'AVA Hervé</t>
  </si>
  <si>
    <t>LANES Philippe</t>
  </si>
  <si>
    <t>BERAUDO Etienne</t>
  </si>
  <si>
    <t>LEGER Arnaud</t>
  </si>
  <si>
    <t>HONOR Julien</t>
  </si>
  <si>
    <t>MANTEL Gabriel</t>
  </si>
  <si>
    <t>DIATTA Pierre</t>
  </si>
  <si>
    <t>MERVELET Matthieu</t>
  </si>
  <si>
    <t>LANES Sébastien</t>
  </si>
  <si>
    <t>CHABAUD Sébastien</t>
  </si>
  <si>
    <t>FAURE Martial</t>
  </si>
  <si>
    <t>PFEFFERKORN Sylvain</t>
  </si>
  <si>
    <t>POIGNARD Thierry</t>
  </si>
  <si>
    <t>GABANON Aubry</t>
  </si>
  <si>
    <t>KUGLER Lucas</t>
  </si>
  <si>
    <t>DEGUELLE Jean Bastien</t>
  </si>
  <si>
    <t>COHEN Allan</t>
  </si>
  <si>
    <t>SORBA Remy</t>
  </si>
  <si>
    <t>MONET Olivier</t>
  </si>
  <si>
    <t>CARLIN Joel</t>
  </si>
  <si>
    <t>MURRATORE Emmanuel</t>
  </si>
  <si>
    <t>COHEN Paul-Eytan</t>
  </si>
  <si>
    <t>BILA André</t>
  </si>
  <si>
    <t>MICHELON Fabrice</t>
  </si>
  <si>
    <t>LAFARGE Pascal</t>
  </si>
  <si>
    <t>KUGLER Jacky</t>
  </si>
  <si>
    <t>DESANDRE Alain</t>
  </si>
  <si>
    <t>BARRABES Matthieu</t>
  </si>
  <si>
    <t>CORNET Pierre</t>
  </si>
  <si>
    <t>DELARBRE Marie-Helene</t>
  </si>
  <si>
    <t>KIEFER Renaud</t>
  </si>
  <si>
    <t>MALDINI Christian (SUI)</t>
  </si>
  <si>
    <t>MARCZAK Jacques</t>
  </si>
  <si>
    <t>Caussols</t>
  </si>
  <si>
    <t>VINCENT Arnaud</t>
  </si>
  <si>
    <t>MARTY Pierre</t>
  </si>
  <si>
    <t>Panat /
Rodez</t>
  </si>
  <si>
    <t>Puy de
Manse</t>
  </si>
  <si>
    <t>Total
4/10:</t>
  </si>
  <si>
    <t>Général</t>
  </si>
  <si>
    <t>Points</t>
  </si>
  <si>
    <t>FAI / 1000</t>
  </si>
  <si>
    <t>Pilote</t>
  </si>
  <si>
    <t>SALGON Eric</t>
  </si>
  <si>
    <t>PEREZ Domingo</t>
  </si>
  <si>
    <t>Dossard</t>
  </si>
  <si>
    <t>COHEN Paul Eytan</t>
  </si>
  <si>
    <t>DAVIET Sylvain</t>
  </si>
  <si>
    <t>DELMAS Damien</t>
  </si>
  <si>
    <t>RICCOBONO Stephane</t>
  </si>
  <si>
    <t>JEANNEZ Thierry</t>
  </si>
  <si>
    <t>MAULER Jean-Michel</t>
  </si>
  <si>
    <t>HOURS Fredéric</t>
  </si>
  <si>
    <t>DELARBRE Thomas</t>
  </si>
  <si>
    <t>DOUSSAUD Alexandre</t>
  </si>
  <si>
    <t xml:space="preserve">RINGWALD Laurent </t>
  </si>
  <si>
    <t>PFISTER Laurent</t>
  </si>
  <si>
    <t>BRAHIER Mickael</t>
  </si>
  <si>
    <t>GREGOIRE Frédéric</t>
  </si>
  <si>
    <t>MEISH Etienne</t>
  </si>
  <si>
    <t>Col de Tende</t>
  </si>
  <si>
    <t>MARCAIS  Vincent</t>
  </si>
  <si>
    <t>Selection</t>
  </si>
  <si>
    <t>ROLLIN Lou</t>
  </si>
  <si>
    <t>Col de Glandon</t>
  </si>
  <si>
    <t>Croix Morand</t>
  </si>
  <si>
    <t>RINDERLE Constantin</t>
  </si>
  <si>
    <t>SCHNEIDER Daniel</t>
  </si>
  <si>
    <t>MEILER Florian</t>
  </si>
  <si>
    <t>KRUST Jean-Philippe</t>
  </si>
  <si>
    <t>KRUST René</t>
  </si>
  <si>
    <t>ARNOLD Maximillian</t>
  </si>
  <si>
    <t>NEUMANN Mathias</t>
  </si>
  <si>
    <t/>
  </si>
  <si>
    <t xml:space="preserve">KREBS Michael </t>
  </si>
  <si>
    <t xml:space="preserve">LANES Philippe </t>
  </si>
  <si>
    <t xml:space="preserve">MONET Olivier </t>
  </si>
  <si>
    <t xml:space="preserve">CARLIN Joël </t>
  </si>
  <si>
    <t>DUPOND Jean Francois</t>
  </si>
  <si>
    <t>DEYS Walter</t>
  </si>
  <si>
    <t>VASSIER Pascal</t>
  </si>
  <si>
    <t>GARNERO Romain</t>
  </si>
  <si>
    <t xml:space="preserve">SALGON Eric </t>
  </si>
  <si>
    <t>FRICKE Andreas</t>
  </si>
  <si>
    <t>DEGUELLE J-Bastien</t>
  </si>
  <si>
    <t>DAL HAVA Herve</t>
  </si>
  <si>
    <t>LANES SÃ©bastien</t>
  </si>
  <si>
    <t>Dall Ava Hervé</t>
  </si>
  <si>
    <t>Doussaud Alexandre</t>
  </si>
  <si>
    <t>Pierre Rondel</t>
  </si>
  <si>
    <t>Mervelet Mervelet</t>
  </si>
  <si>
    <t>Matthieu Barrabes</t>
  </si>
  <si>
    <t>Aubry GABANON</t>
  </si>
  <si>
    <t>Andréas Fricke</t>
  </si>
  <si>
    <t>Sebastien Lanes</t>
  </si>
  <si>
    <t>Philippe Lanes</t>
  </si>
  <si>
    <t>Jean-Bastien DEGUELLE</t>
  </si>
  <si>
    <t>Michaël KREBS</t>
  </si>
  <si>
    <t>Stephane RICCOBONO</t>
  </si>
  <si>
    <t>Peter Würmli</t>
  </si>
  <si>
    <t>MONET, Olivier</t>
  </si>
  <si>
    <t>Sylvain Pfefferkorn</t>
  </si>
  <si>
    <t>Hervé DALL'AVA</t>
  </si>
  <si>
    <t>Rosemann Eberhard</t>
  </si>
  <si>
    <t>Mickaël BRAHIER</t>
  </si>
  <si>
    <t>Pierre DIATTA</t>
  </si>
  <si>
    <t>Jean-Luc FOUCHER</t>
  </si>
  <si>
    <t>Joel Marin</t>
  </si>
  <si>
    <t>Thierry POIGNARD</t>
  </si>
  <si>
    <t>Damien Delmas</t>
  </si>
  <si>
    <t>Pascal Vaissier</t>
  </si>
  <si>
    <t>Laurent Garnier</t>
  </si>
  <si>
    <t>walter deys</t>
  </si>
  <si>
    <t>Pierre Marty</t>
  </si>
  <si>
    <t>Jacques Marczak</t>
  </si>
  <si>
    <t>Sylvain DAVIET</t>
  </si>
  <si>
    <t>WÜRMLI Peter (SUI)</t>
  </si>
  <si>
    <t>ROSEMANN Eberhard (SUI)</t>
  </si>
  <si>
    <t>GARNIER Laurent</t>
  </si>
  <si>
    <t>DALL AVA Herve</t>
  </si>
  <si>
    <t>Rondel Pierre</t>
  </si>
  <si>
    <t>KREBS Michaël</t>
  </si>
  <si>
    <t>DUPOND Jean-François</t>
  </si>
  <si>
    <t>DESSANDRE Alain</t>
  </si>
  <si>
    <t>Sederon
annulé</t>
  </si>
  <si>
    <t>Font d'Urle
/ Ménée
annulé</t>
  </si>
  <si>
    <t>Col de Tende
annulé</t>
  </si>
  <si>
    <t xml:space="preserve">Matthieu Mervelet </t>
  </si>
  <si>
    <t xml:space="preserve">Philippe Lanes </t>
  </si>
  <si>
    <t xml:space="preserve">Olivier MONET </t>
  </si>
  <si>
    <t xml:space="preserve">Allan Cohen </t>
  </si>
  <si>
    <t xml:space="preserve">Joel MARIN </t>
  </si>
  <si>
    <t xml:space="preserve">Michaël KREBS </t>
  </si>
  <si>
    <t xml:space="preserve">walter deys </t>
  </si>
  <si>
    <t xml:space="preserve">Pascal LAFARGE </t>
  </si>
  <si>
    <t xml:space="preserve">Sylvain DAVIET </t>
  </si>
  <si>
    <t xml:space="preserve">Cohen Paul Eytan </t>
  </si>
  <si>
    <t xml:space="preserve">Etienne BERAUDO </t>
  </si>
  <si>
    <t xml:space="preserve">Meish Etienne </t>
  </si>
  <si>
    <t xml:space="preserve">Dupont Jeff </t>
  </si>
  <si>
    <t>DUPONTJeff</t>
  </si>
  <si>
    <t>Tete en l air</t>
  </si>
  <si>
    <t>dall'ava hervé</t>
  </si>
  <si>
    <t>1403459-AD</t>
  </si>
  <si>
    <t>tetes en l</t>
  </si>
  <si>
    <t>Daviet Sylvain</t>
  </si>
  <si>
    <t>Brie Alpes Soaring</t>
  </si>
  <si>
    <t>0409244-AD</t>
  </si>
  <si>
    <t>Aéromodélisme Lislois</t>
  </si>
  <si>
    <t>Faure Martial</t>
  </si>
  <si>
    <t>Brie Alpes soaring</t>
  </si>
  <si>
    <t>0509652-AD</t>
  </si>
  <si>
    <t>tete_en_lair</t>
  </si>
  <si>
    <t>0504210-AD</t>
  </si>
  <si>
    <t>Eole Muret</t>
  </si>
  <si>
    <t>1401384-AD</t>
  </si>
  <si>
    <t>Les Milans Brive</t>
  </si>
  <si>
    <t>8503089-ad</t>
  </si>
  <si>
    <t>Mac Nice</t>
  </si>
  <si>
    <t>0700206-AD</t>
  </si>
  <si>
    <t>0027-0703</t>
  </si>
  <si>
    <t>VAISSIER Pascal</t>
  </si>
  <si>
    <t>Brignoles</t>
  </si>
  <si>
    <t>Caussols
6</t>
  </si>
  <si>
    <t>Panat /
Rodez
19</t>
  </si>
  <si>
    <t>Brive
9</t>
  </si>
  <si>
    <t>TOA
10</t>
  </si>
  <si>
    <t>Croix Morand
8</t>
  </si>
  <si>
    <t>Provisoire</t>
  </si>
  <si>
    <t>0600204-AD</t>
  </si>
  <si>
    <t>2.4</t>
  </si>
  <si>
    <t>Non</t>
  </si>
  <si>
    <t>Aero Club d</t>
  </si>
  <si>
    <t>0107915-AD</t>
  </si>
  <si>
    <t>2,4 ghz</t>
  </si>
  <si>
    <t>GAP</t>
  </si>
  <si>
    <t>0107914-AD</t>
  </si>
  <si>
    <t>2.4GHz</t>
  </si>
  <si>
    <t>1229292AD</t>
  </si>
  <si>
    <t>ANEG</t>
  </si>
  <si>
    <t>Garnier Laurent</t>
  </si>
  <si>
    <t>2,4GHz</t>
  </si>
  <si>
    <t>MACB Reyrieux</t>
  </si>
  <si>
    <t>1404161-AD</t>
  </si>
  <si>
    <t>2.4 GHz</t>
  </si>
  <si>
    <t>Aéro Club d'Alsace</t>
  </si>
  <si>
    <t>KARCHER Joel</t>
  </si>
  <si>
    <t>2,4 gh</t>
  </si>
  <si>
    <t>CLUB SAINT EXUPERY</t>
  </si>
  <si>
    <t>0500489-AD</t>
  </si>
  <si>
    <t>Saint-Exupery Mertzwiller</t>
  </si>
  <si>
    <t>703266-j1</t>
  </si>
  <si>
    <t>Saint exupery mertzwiller</t>
  </si>
  <si>
    <t>9904877-AD</t>
  </si>
  <si>
    <t>MACC</t>
  </si>
  <si>
    <t>0801273-AD</t>
  </si>
  <si>
    <t>9600626-AD</t>
  </si>
  <si>
    <t>2,4Ghz</t>
  </si>
  <si>
    <t>Saint Exupery Mertzwiller</t>
  </si>
  <si>
    <t>8805577-AD</t>
  </si>
  <si>
    <t>AMCS les vautours de Sarreguemines</t>
  </si>
  <si>
    <t>2,4 GHz</t>
  </si>
  <si>
    <t>Aeromodele Club Pays Montbeliard</t>
  </si>
  <si>
    <t>Vosges1
annulé</t>
  </si>
  <si>
    <t>Aleix Ingles</t>
  </si>
  <si>
    <t>INGLES Aleix</t>
  </si>
  <si>
    <t>Col de Glandon
15</t>
  </si>
  <si>
    <t>KUGLER lucas</t>
  </si>
  <si>
    <t>ROSEMANN</t>
  </si>
  <si>
    <t>MAULER Jean MICHEL</t>
  </si>
  <si>
    <t>MARCZAK jacques</t>
  </si>
  <si>
    <t>KLIPFEL Patrice</t>
  </si>
  <si>
    <t>JEANNNEZ Thierry</t>
  </si>
  <si>
    <t>Laurac /
St Ferriol
annulé</t>
  </si>
  <si>
    <t>MISTRAL MODELES CLUB</t>
  </si>
  <si>
    <t>0206428-AD</t>
  </si>
  <si>
    <t>Club modéliste des hautes baronnies</t>
  </si>
  <si>
    <t>DEYS Wouter</t>
  </si>
  <si>
    <t>DUPONT Jean-Francois</t>
  </si>
  <si>
    <t>MAC Cannes</t>
  </si>
  <si>
    <t>St Auban Chateau Arnoux</t>
  </si>
  <si>
    <t>HOURS Frederic</t>
  </si>
  <si>
    <t>aneg (briançon)</t>
  </si>
  <si>
    <t>KREBS Michael</t>
  </si>
  <si>
    <t>2.4 ghz</t>
  </si>
  <si>
    <t>brignoles</t>
  </si>
  <si>
    <t>BAS</t>
  </si>
  <si>
    <t>9908323 ad</t>
  </si>
  <si>
    <t>2.4 Ghz</t>
  </si>
  <si>
    <t>macc</t>
  </si>
  <si>
    <t>0606738-AD</t>
  </si>
  <si>
    <t>club hamac</t>
  </si>
  <si>
    <t>2,4ghz</t>
  </si>
  <si>
    <t>BILA Andre</t>
  </si>
  <si>
    <t>Tete en l</t>
  </si>
  <si>
    <t>0909640 AD</t>
  </si>
  <si>
    <t>2.4Ghz</t>
  </si>
  <si>
    <t>Les têtes en l</t>
  </si>
  <si>
    <t>synth</t>
  </si>
  <si>
    <t>1014670-J2</t>
  </si>
  <si>
    <t>Mac Cannes</t>
  </si>
  <si>
    <t>Larrau
annulé</t>
  </si>
  <si>
    <t>Larrau</t>
  </si>
  <si>
    <t>0702438-AD</t>
  </si>
  <si>
    <t>Die</t>
  </si>
  <si>
    <t>Tete en l'air</t>
  </si>
  <si>
    <t>0107916-AD</t>
  </si>
  <si>
    <t>Gerzat Aeromodelisme Passion</t>
  </si>
  <si>
    <t>Col de Faisse / Puy de Manse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</si>
</sst>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;#"/>
    <numFmt numFmtId="165" formatCode="#;#;\ "/>
    <numFmt numFmtId="166" formatCode="&quot;M&quot;#"/>
    <numFmt numFmtId="167" formatCode="\M#"/>
  </numFmts>
  <fonts count="15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b/>
      <sz val="14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b/>
      <sz val="9"/>
      <name val="Arial"/>
      <family val="2"/>
      <charset val="1"/>
    </font>
    <font>
      <sz val="9"/>
      <name val="Arial"/>
      <family val="2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10"/>
      <name val="Verdana"/>
      <family val="2"/>
      <charset val="1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000"/>
        <bgColor rgb="FFFF9900"/>
      </patternFill>
    </fill>
    <fill>
      <patternFill patternType="solid">
        <fgColor rgb="FFBFBFBF"/>
        <bgColor rgb="FFC6D9F1"/>
      </patternFill>
    </fill>
    <fill>
      <patternFill patternType="solid">
        <fgColor rgb="FFE46C0A"/>
        <bgColor rgb="FFFF9900"/>
      </patternFill>
    </fill>
    <fill>
      <patternFill patternType="solid">
        <fgColor indexed="46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rgb="FFFFFF00"/>
      </patternFill>
    </fill>
    <fill>
      <patternFill patternType="solid">
        <fgColor indexed="42"/>
        <bgColor indexed="27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medium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2" fillId="0" borderId="0"/>
    <xf numFmtId="0" fontId="1" fillId="0" borderId="0"/>
    <xf numFmtId="0" fontId="4" fillId="0" borderId="0"/>
  </cellStyleXfs>
  <cellXfs count="184">
    <xf numFmtId="0" fontId="0" fillId="0" borderId="0" xfId="0"/>
    <xf numFmtId="2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165" fontId="4" fillId="0" borderId="3" xfId="0" applyNumberFormat="1" applyFont="1" applyBorder="1" applyAlignment="1" applyProtection="1">
      <alignment horizontal="center"/>
      <protection hidden="1"/>
    </xf>
    <xf numFmtId="165" fontId="4" fillId="0" borderId="3" xfId="0" applyNumberFormat="1" applyFont="1" applyBorder="1" applyAlignment="1" applyProtection="1">
      <alignment horizontal="left"/>
      <protection hidden="1"/>
    </xf>
    <xf numFmtId="49" fontId="6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9" fillId="2" borderId="2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1" fontId="9" fillId="2" borderId="3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2" fontId="11" fillId="0" borderId="3" xfId="0" applyNumberFormat="1" applyFont="1" applyBorder="1"/>
    <xf numFmtId="1" fontId="11" fillId="0" borderId="3" xfId="0" applyNumberFormat="1" applyFont="1" applyBorder="1" applyAlignment="1">
      <alignment horizontal="center"/>
    </xf>
    <xf numFmtId="0" fontId="11" fillId="0" borderId="0" xfId="0" applyFont="1"/>
    <xf numFmtId="165" fontId="12" fillId="0" borderId="0" xfId="0" applyNumberFormat="1" applyFont="1" applyAlignment="1" applyProtection="1">
      <alignment horizontal="left"/>
      <protection hidden="1"/>
    </xf>
    <xf numFmtId="0" fontId="11" fillId="0" borderId="0" xfId="0" applyFont="1" applyAlignment="1">
      <alignment horizontal="center"/>
    </xf>
    <xf numFmtId="1" fontId="11" fillId="0" borderId="3" xfId="0" applyNumberFormat="1" applyFont="1" applyBorder="1" applyAlignment="1" applyProtection="1">
      <alignment horizontal="center"/>
      <protection hidden="1"/>
    </xf>
    <xf numFmtId="0" fontId="11" fillId="5" borderId="3" xfId="0" applyFont="1" applyFill="1" applyBorder="1" applyAlignment="1">
      <alignment horizontal="center"/>
    </xf>
    <xf numFmtId="165" fontId="12" fillId="0" borderId="3" xfId="2" applyNumberFormat="1" applyFont="1" applyBorder="1" applyAlignment="1" applyProtection="1">
      <alignment horizontal="center"/>
      <protection hidden="1"/>
    </xf>
    <xf numFmtId="0" fontId="11" fillId="0" borderId="3" xfId="0" applyFont="1" applyBorder="1"/>
    <xf numFmtId="1" fontId="11" fillId="0" borderId="0" xfId="0" applyNumberFormat="1" applyFont="1" applyAlignment="1">
      <alignment horizontal="center"/>
    </xf>
    <xf numFmtId="1" fontId="11" fillId="0" borderId="0" xfId="0" applyNumberFormat="1" applyFont="1"/>
    <xf numFmtId="1" fontId="11" fillId="0" borderId="0" xfId="0" applyNumberFormat="1" applyFont="1" applyAlignment="1">
      <alignment horizontal="center" vertical="center"/>
    </xf>
    <xf numFmtId="166" fontId="5" fillId="0" borderId="0" xfId="0" applyNumberFormat="1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1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2" fontId="4" fillId="0" borderId="0" xfId="0" applyNumberFormat="1" applyFont="1" applyAlignment="1">
      <alignment horizontal="left"/>
    </xf>
    <xf numFmtId="1" fontId="11" fillId="0" borderId="0" xfId="0" applyNumberFormat="1" applyFont="1" applyAlignment="1">
      <alignment horizontal="left"/>
    </xf>
    <xf numFmtId="49" fontId="7" fillId="2" borderId="9" xfId="0" applyNumberFormat="1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/>
    </xf>
    <xf numFmtId="2" fontId="11" fillId="0" borderId="9" xfId="0" applyNumberFormat="1" applyFont="1" applyBorder="1"/>
    <xf numFmtId="165" fontId="4" fillId="0" borderId="3" xfId="5" applyNumberFormat="1" applyBorder="1" applyAlignment="1" applyProtection="1">
      <alignment horizontal="center"/>
      <protection hidden="1"/>
    </xf>
    <xf numFmtId="0" fontId="5" fillId="6" borderId="4" xfId="2" applyFont="1" applyFill="1" applyBorder="1" applyAlignment="1" applyProtection="1">
      <alignment horizontal="center" vertical="center"/>
      <protection hidden="1"/>
    </xf>
    <xf numFmtId="0" fontId="5" fillId="6" borderId="5" xfId="2" applyFont="1" applyFill="1" applyBorder="1" applyAlignment="1" applyProtection="1">
      <alignment horizontal="center" vertical="center"/>
      <protection hidden="1"/>
    </xf>
    <xf numFmtId="0" fontId="5" fillId="7" borderId="6" xfId="2" applyFont="1" applyFill="1" applyBorder="1" applyAlignment="1" applyProtection="1">
      <alignment horizontal="center"/>
      <protection hidden="1"/>
    </xf>
    <xf numFmtId="165" fontId="4" fillId="0" borderId="3" xfId="2" applyNumberFormat="1" applyBorder="1" applyAlignment="1" applyProtection="1">
      <alignment horizontal="center"/>
      <protection hidden="1"/>
    </xf>
    <xf numFmtId="165" fontId="4" fillId="0" borderId="3" xfId="2" applyNumberFormat="1" applyBorder="1" applyAlignment="1" applyProtection="1">
      <alignment horizontal="left"/>
      <protection hidden="1"/>
    </xf>
    <xf numFmtId="0" fontId="4" fillId="0" borderId="7" xfId="2" applyBorder="1" applyAlignment="1" applyProtection="1">
      <alignment horizontal="center"/>
      <protection hidden="1"/>
    </xf>
    <xf numFmtId="0" fontId="4" fillId="0" borderId="8" xfId="2" applyBorder="1" applyAlignment="1" applyProtection="1">
      <alignment horizontal="center"/>
      <protection hidden="1"/>
    </xf>
    <xf numFmtId="166" fontId="5" fillId="6" borderId="5" xfId="2" applyNumberFormat="1" applyFont="1" applyFill="1" applyBorder="1" applyAlignment="1" applyProtection="1">
      <alignment horizontal="center" vertical="center"/>
      <protection hidden="1"/>
    </xf>
    <xf numFmtId="165" fontId="12" fillId="0" borderId="3" xfId="0" applyNumberFormat="1" applyFont="1" applyBorder="1" applyAlignment="1" applyProtection="1">
      <alignment horizontal="center"/>
      <protection hidden="1"/>
    </xf>
    <xf numFmtId="1" fontId="11" fillId="0" borderId="3" xfId="0" applyNumberFormat="1" applyFont="1" applyBorder="1" applyAlignment="1">
      <alignment horizontal="center" vertical="top" wrapText="1"/>
    </xf>
    <xf numFmtId="1" fontId="11" fillId="0" borderId="3" xfId="0" applyNumberFormat="1" applyFont="1" applyBorder="1" applyAlignment="1">
      <alignment horizontal="center" vertical="center"/>
    </xf>
    <xf numFmtId="1" fontId="12" fillId="0" borderId="3" xfId="0" applyNumberFormat="1" applyFont="1" applyBorder="1" applyAlignment="1" applyProtection="1">
      <alignment horizontal="center" vertical="center"/>
      <protection hidden="1"/>
    </xf>
    <xf numFmtId="0" fontId="12" fillId="0" borderId="3" xfId="0" applyFont="1" applyBorder="1" applyAlignment="1">
      <alignment wrapText="1"/>
    </xf>
    <xf numFmtId="1" fontId="11" fillId="0" borderId="3" xfId="0" applyNumberFormat="1" applyFont="1" applyBorder="1" applyAlignment="1" applyProtection="1">
      <alignment horizontal="center" vertical="center"/>
      <protection hidden="1"/>
    </xf>
    <xf numFmtId="1" fontId="11" fillId="0" borderId="3" xfId="0" applyNumberFormat="1" applyFont="1" applyBorder="1"/>
    <xf numFmtId="0" fontId="5" fillId="6" borderId="4" xfId="0" applyFont="1" applyFill="1" applyBorder="1" applyAlignment="1" applyProtection="1">
      <alignment horizontal="center" vertical="center"/>
      <protection hidden="1"/>
    </xf>
    <xf numFmtId="0" fontId="5" fillId="6" borderId="5" xfId="0" applyFont="1" applyFill="1" applyBorder="1" applyAlignment="1" applyProtection="1">
      <alignment horizontal="center" vertical="center"/>
      <protection hidden="1"/>
    </xf>
    <xf numFmtId="166" fontId="5" fillId="6" borderId="5" xfId="0" applyNumberFormat="1" applyFont="1" applyFill="1" applyBorder="1" applyAlignment="1" applyProtection="1">
      <alignment horizontal="center" vertical="center"/>
      <protection hidden="1"/>
    </xf>
    <xf numFmtId="0" fontId="5" fillId="7" borderId="6" xfId="0" applyFont="1" applyFill="1" applyBorder="1" applyAlignment="1" applyProtection="1">
      <alignment horizontal="center"/>
      <protection hidden="1"/>
    </xf>
    <xf numFmtId="0" fontId="4" fillId="0" borderId="7" xfId="0" applyFont="1" applyBorder="1" applyAlignment="1" applyProtection="1">
      <alignment horizontal="center"/>
      <protection hidden="1"/>
    </xf>
    <xf numFmtId="0" fontId="4" fillId="0" borderId="8" xfId="0" applyFont="1" applyBorder="1" applyAlignment="1" applyProtection="1">
      <alignment horizontal="center"/>
      <protection hidden="1"/>
    </xf>
    <xf numFmtId="1" fontId="11" fillId="0" borderId="0" xfId="0" applyNumberFormat="1" applyFont="1" applyBorder="1" applyAlignment="1">
      <alignment horizontal="center"/>
    </xf>
    <xf numFmtId="165" fontId="4" fillId="0" borderId="3" xfId="0" applyNumberFormat="1" applyFont="1" applyFill="1" applyBorder="1" applyAlignment="1" applyProtection="1">
      <alignment horizontal="center"/>
      <protection hidden="1"/>
    </xf>
    <xf numFmtId="165" fontId="4" fillId="0" borderId="3" xfId="0" applyNumberFormat="1" applyFont="1" applyFill="1" applyBorder="1" applyAlignment="1" applyProtection="1">
      <alignment horizontal="left"/>
      <protection hidden="1"/>
    </xf>
    <xf numFmtId="0" fontId="4" fillId="0" borderId="7" xfId="0" applyFont="1" applyFill="1" applyBorder="1" applyAlignment="1" applyProtection="1">
      <alignment horizontal="center"/>
      <protection hidden="1"/>
    </xf>
    <xf numFmtId="0" fontId="4" fillId="0" borderId="8" xfId="0" applyFont="1" applyFill="1" applyBorder="1" applyAlignment="1" applyProtection="1">
      <alignment horizontal="center"/>
      <protection hidden="1"/>
    </xf>
    <xf numFmtId="2" fontId="0" fillId="0" borderId="0" xfId="0" applyNumberFormat="1" applyAlignment="1">
      <alignment horizontal="right" vertical="center"/>
    </xf>
    <xf numFmtId="0" fontId="0" fillId="0" borderId="0" xfId="0" applyAlignment="1">
      <alignment horizontal="right" vertical="center"/>
    </xf>
    <xf numFmtId="165" fontId="4" fillId="8" borderId="3" xfId="0" applyNumberFormat="1" applyFont="1" applyFill="1" applyBorder="1" applyAlignment="1" applyProtection="1">
      <alignment horizontal="center"/>
      <protection hidden="1"/>
    </xf>
    <xf numFmtId="49" fontId="7" fillId="2" borderId="2" xfId="0" applyNumberFormat="1" applyFont="1" applyFill="1" applyBorder="1" applyAlignment="1">
      <alignment horizontal="center" vertical="center" wrapText="1"/>
    </xf>
    <xf numFmtId="1" fontId="8" fillId="2" borderId="2" xfId="0" applyNumberFormat="1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/>
    </xf>
    <xf numFmtId="1" fontId="0" fillId="0" borderId="3" xfId="0" applyNumberFormat="1" applyBorder="1" applyAlignment="1">
      <alignment horizontal="center" vertical="center"/>
    </xf>
    <xf numFmtId="2" fontId="11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165" fontId="4" fillId="0" borderId="9" xfId="0" applyNumberFormat="1" applyFont="1" applyFill="1" applyBorder="1" applyAlignment="1" applyProtection="1">
      <alignment horizontal="center"/>
      <protection hidden="1"/>
    </xf>
    <xf numFmtId="165" fontId="4" fillId="0" borderId="9" xfId="0" applyNumberFormat="1" applyFont="1" applyFill="1" applyBorder="1" applyAlignment="1" applyProtection="1">
      <alignment horizontal="left"/>
      <protection hidden="1"/>
    </xf>
    <xf numFmtId="1" fontId="11" fillId="0" borderId="9" xfId="0" applyNumberFormat="1" applyFont="1" applyBorder="1" applyAlignment="1">
      <alignment horizontal="center"/>
    </xf>
    <xf numFmtId="1" fontId="11" fillId="0" borderId="9" xfId="0" applyNumberFormat="1" applyFont="1" applyBorder="1" applyAlignment="1" applyProtection="1">
      <alignment horizontal="center"/>
      <protection hidden="1"/>
    </xf>
    <xf numFmtId="165" fontId="4" fillId="0" borderId="9" xfId="0" applyNumberFormat="1" applyFont="1" applyBorder="1" applyAlignment="1" applyProtection="1">
      <alignment horizontal="center"/>
      <protection hidden="1"/>
    </xf>
    <xf numFmtId="1" fontId="9" fillId="9" borderId="2" xfId="0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2" fontId="0" fillId="0" borderId="0" xfId="0" applyNumberFormat="1"/>
    <xf numFmtId="1" fontId="11" fillId="0" borderId="0" xfId="0" applyNumberFormat="1" applyFont="1" applyAlignment="1" applyProtection="1">
      <alignment horizontal="center"/>
      <protection hidden="1"/>
    </xf>
    <xf numFmtId="1" fontId="4" fillId="0" borderId="0" xfId="5" applyNumberFormat="1" applyAlignment="1" applyProtection="1">
      <alignment horizontal="center"/>
      <protection hidden="1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1" fontId="11" fillId="8" borderId="3" xfId="0" applyNumberFormat="1" applyFont="1" applyFill="1" applyBorder="1" applyAlignment="1">
      <alignment horizontal="center" vertical="top" wrapText="1"/>
    </xf>
    <xf numFmtId="1" fontId="11" fillId="8" borderId="3" xfId="0" applyNumberFormat="1" applyFont="1" applyFill="1" applyBorder="1" applyAlignment="1">
      <alignment horizontal="center"/>
    </xf>
    <xf numFmtId="1" fontId="11" fillId="8" borderId="3" xfId="0" applyNumberFormat="1" applyFont="1" applyFill="1" applyBorder="1" applyAlignment="1" applyProtection="1">
      <alignment horizontal="center"/>
      <protection hidden="1"/>
    </xf>
    <xf numFmtId="1" fontId="4" fillId="8" borderId="0" xfId="5" applyNumberFormat="1" applyFill="1" applyBorder="1" applyAlignment="1" applyProtection="1">
      <alignment horizontal="center"/>
      <protection hidden="1"/>
    </xf>
    <xf numFmtId="14" fontId="0" fillId="0" borderId="0" xfId="0" applyNumberFormat="1"/>
    <xf numFmtId="0" fontId="5" fillId="6" borderId="10" xfId="0" applyFont="1" applyFill="1" applyBorder="1" applyAlignment="1" applyProtection="1">
      <alignment horizontal="center" vertical="center"/>
      <protection hidden="1"/>
    </xf>
    <xf numFmtId="0" fontId="5" fillId="6" borderId="11" xfId="0" applyFont="1" applyFill="1" applyBorder="1" applyAlignment="1" applyProtection="1">
      <alignment horizontal="center" vertical="center"/>
      <protection hidden="1"/>
    </xf>
    <xf numFmtId="167" fontId="5" fillId="6" borderId="11" xfId="0" applyNumberFormat="1" applyFont="1" applyFill="1" applyBorder="1" applyAlignment="1" applyProtection="1">
      <alignment horizontal="center" vertical="center"/>
      <protection hidden="1"/>
    </xf>
    <xf numFmtId="0" fontId="5" fillId="10" borderId="12" xfId="0" applyFont="1" applyFill="1" applyBorder="1" applyAlignment="1" applyProtection="1">
      <alignment horizontal="center"/>
      <protection hidden="1"/>
    </xf>
    <xf numFmtId="165" fontId="0" fillId="0" borderId="13" xfId="0" applyNumberFormat="1" applyBorder="1" applyAlignment="1" applyProtection="1">
      <alignment horizontal="center"/>
      <protection hidden="1"/>
    </xf>
    <xf numFmtId="165" fontId="0" fillId="0" borderId="13" xfId="0" applyNumberFormat="1" applyBorder="1" applyAlignment="1" applyProtection="1">
      <alignment horizontal="left"/>
      <protection hidden="1"/>
    </xf>
    <xf numFmtId="0" fontId="0" fillId="0" borderId="14" xfId="0" applyBorder="1" applyAlignment="1" applyProtection="1">
      <alignment horizontal="center"/>
      <protection hidden="1"/>
    </xf>
    <xf numFmtId="0" fontId="0" fillId="0" borderId="15" xfId="0" applyBorder="1" applyAlignment="1" applyProtection="1">
      <alignment horizontal="center"/>
      <protection hidden="1"/>
    </xf>
    <xf numFmtId="2" fontId="11" fillId="0" borderId="0" xfId="0" applyNumberFormat="1" applyFont="1" applyBorder="1"/>
    <xf numFmtId="165" fontId="12" fillId="0" borderId="0" xfId="0" applyNumberFormat="1" applyFont="1" applyBorder="1" applyAlignment="1" applyProtection="1">
      <alignment horizontal="center"/>
      <protection hidden="1"/>
    </xf>
    <xf numFmtId="165" fontId="0" fillId="0" borderId="0" xfId="0" applyNumberFormat="1" applyBorder="1" applyAlignment="1" applyProtection="1">
      <alignment horizontal="left"/>
      <protection hidden="1"/>
    </xf>
    <xf numFmtId="165" fontId="4" fillId="0" borderId="16" xfId="0" applyNumberFormat="1" applyFont="1" applyBorder="1" applyAlignment="1" applyProtection="1">
      <alignment horizontal="center"/>
      <protection hidden="1"/>
    </xf>
    <xf numFmtId="165" fontId="4" fillId="0" borderId="16" xfId="0" applyNumberFormat="1" applyFont="1" applyBorder="1" applyAlignment="1" applyProtection="1">
      <alignment horizontal="left"/>
      <protection hidden="1"/>
    </xf>
    <xf numFmtId="165" fontId="12" fillId="0" borderId="9" xfId="2" applyNumberFormat="1" applyFont="1" applyBorder="1" applyAlignment="1" applyProtection="1">
      <alignment horizontal="center"/>
      <protection hidden="1"/>
    </xf>
    <xf numFmtId="2" fontId="11" fillId="0" borderId="16" xfId="0" applyNumberFormat="1" applyFont="1" applyBorder="1" applyAlignment="1">
      <alignment horizontal="center"/>
    </xf>
    <xf numFmtId="165" fontId="4" fillId="0" borderId="0" xfId="0" applyNumberFormat="1" applyFont="1" applyBorder="1" applyAlignment="1" applyProtection="1">
      <alignment horizontal="left"/>
      <protection hidden="1"/>
    </xf>
    <xf numFmtId="1" fontId="11" fillId="0" borderId="16" xfId="0" applyNumberFormat="1" applyFont="1" applyBorder="1" applyAlignment="1">
      <alignment horizontal="center"/>
    </xf>
    <xf numFmtId="2" fontId="11" fillId="0" borderId="16" xfId="0" applyNumberFormat="1" applyFont="1" applyBorder="1"/>
    <xf numFmtId="0" fontId="11" fillId="3" borderId="3" xfId="0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1" fontId="11" fillId="0" borderId="9" xfId="0" applyNumberFormat="1" applyFont="1" applyBorder="1"/>
    <xf numFmtId="1" fontId="11" fillId="0" borderId="16" xfId="0" applyNumberFormat="1" applyFont="1" applyBorder="1" applyAlignment="1">
      <alignment horizontal="center" vertical="center"/>
    </xf>
    <xf numFmtId="165" fontId="4" fillId="0" borderId="16" xfId="5" applyNumberFormat="1" applyBorder="1" applyAlignment="1" applyProtection="1">
      <alignment horizontal="center"/>
      <protection hidden="1"/>
    </xf>
    <xf numFmtId="165" fontId="11" fillId="0" borderId="0" xfId="0" applyNumberFormat="1" applyFont="1" applyBorder="1" applyAlignment="1" applyProtection="1">
      <alignment horizontal="center"/>
      <protection hidden="1"/>
    </xf>
    <xf numFmtId="1" fontId="11" fillId="0" borderId="16" xfId="0" applyNumberFormat="1" applyFont="1" applyBorder="1" applyAlignment="1" applyProtection="1">
      <alignment horizontal="center" vertical="center"/>
      <protection hidden="1"/>
    </xf>
    <xf numFmtId="2" fontId="11" fillId="0" borderId="18" xfId="0" applyNumberFormat="1" applyFont="1" applyBorder="1"/>
    <xf numFmtId="0" fontId="11" fillId="0" borderId="18" xfId="0" applyFont="1" applyBorder="1" applyAlignment="1" applyProtection="1">
      <alignment horizontal="left" vertical="top"/>
      <protection locked="0"/>
    </xf>
    <xf numFmtId="0" fontId="11" fillId="0" borderId="18" xfId="0" applyFont="1" applyBorder="1"/>
    <xf numFmtId="0" fontId="0" fillId="0" borderId="18" xfId="0" applyBorder="1" applyAlignment="1">
      <alignment horizontal="left"/>
    </xf>
    <xf numFmtId="0" fontId="0" fillId="0" borderId="18" xfId="0" applyBorder="1" applyAlignment="1">
      <alignment vertical="center" wrapText="1"/>
    </xf>
    <xf numFmtId="0" fontId="11" fillId="0" borderId="18" xfId="0" applyFont="1" applyBorder="1" applyAlignment="1">
      <alignment horizontal="left"/>
    </xf>
    <xf numFmtId="165" fontId="4" fillId="0" borderId="18" xfId="0" applyNumberFormat="1" applyFont="1" applyBorder="1" applyAlignment="1" applyProtection="1">
      <alignment horizontal="left"/>
      <protection hidden="1"/>
    </xf>
    <xf numFmtId="2" fontId="0" fillId="0" borderId="18" xfId="0" applyNumberFormat="1" applyFont="1" applyBorder="1"/>
    <xf numFmtId="0" fontId="0" fillId="0" borderId="18" xfId="0" applyBorder="1" applyAlignment="1" applyProtection="1">
      <alignment horizontal="left" vertical="top"/>
      <protection locked="0"/>
    </xf>
    <xf numFmtId="165" fontId="4" fillId="0" borderId="18" xfId="2" applyNumberFormat="1" applyBorder="1" applyAlignment="1" applyProtection="1">
      <alignment horizontal="left"/>
      <protection hidden="1"/>
    </xf>
    <xf numFmtId="2" fontId="0" fillId="0" borderId="18" xfId="0" applyNumberFormat="1" applyBorder="1"/>
    <xf numFmtId="164" fontId="11" fillId="0" borderId="18" xfId="0" applyNumberFormat="1" applyFont="1" applyBorder="1" applyAlignment="1" applyProtection="1">
      <alignment horizontal="left"/>
      <protection hidden="1"/>
    </xf>
    <xf numFmtId="0" fontId="11" fillId="0" borderId="18" xfId="0" applyFont="1" applyBorder="1" applyAlignment="1">
      <alignment horizontal="left" vertical="top" wrapText="1"/>
    </xf>
    <xf numFmtId="165" fontId="0" fillId="0" borderId="18" xfId="0" applyNumberFormat="1" applyBorder="1" applyAlignment="1" applyProtection="1">
      <alignment horizontal="left"/>
      <protection hidden="1"/>
    </xf>
    <xf numFmtId="0" fontId="13" fillId="0" borderId="18" xfId="0" applyFont="1" applyBorder="1"/>
    <xf numFmtId="0" fontId="0" fillId="0" borderId="18" xfId="0" applyBorder="1"/>
    <xf numFmtId="1" fontId="0" fillId="0" borderId="18" xfId="0" applyNumberFormat="1" applyBorder="1" applyAlignment="1">
      <alignment horizontal="left"/>
    </xf>
    <xf numFmtId="2" fontId="11" fillId="0" borderId="19" xfId="0" applyNumberFormat="1" applyFont="1" applyBorder="1"/>
    <xf numFmtId="1" fontId="11" fillId="0" borderId="20" xfId="0" applyNumberFormat="1" applyFont="1" applyBorder="1" applyAlignment="1">
      <alignment horizontal="left"/>
    </xf>
    <xf numFmtId="0" fontId="11" fillId="0" borderId="17" xfId="0" applyFont="1" applyBorder="1" applyAlignment="1">
      <alignment horizontal="center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2" fontId="0" fillId="0" borderId="0" xfId="0" applyNumberFormat="1" applyAlignment="1">
      <alignment horizontal="left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/>
    </xf>
    <xf numFmtId="1" fontId="4" fillId="8" borderId="0" xfId="0" applyNumberFormat="1" applyFont="1" applyFill="1" applyBorder="1" applyAlignment="1" applyProtection="1">
      <alignment horizontal="center"/>
      <protection hidden="1"/>
    </xf>
    <xf numFmtId="1" fontId="11" fillId="0" borderId="21" xfId="0" applyNumberFormat="1" applyFont="1" applyBorder="1" applyAlignment="1">
      <alignment horizontal="left"/>
    </xf>
    <xf numFmtId="1" fontId="4" fillId="8" borderId="21" xfId="0" applyNumberFormat="1" applyFont="1" applyFill="1" applyBorder="1" applyAlignment="1" applyProtection="1">
      <alignment horizontal="center"/>
      <protection hidden="1"/>
    </xf>
    <xf numFmtId="0" fontId="11" fillId="0" borderId="21" xfId="0" applyFont="1" applyBorder="1"/>
    <xf numFmtId="165" fontId="12" fillId="0" borderId="21" xfId="0" applyNumberFormat="1" applyFont="1" applyBorder="1" applyAlignment="1" applyProtection="1">
      <alignment horizontal="center"/>
      <protection hidden="1"/>
    </xf>
    <xf numFmtId="165" fontId="12" fillId="0" borderId="21" xfId="0" applyNumberFormat="1" applyFont="1" applyBorder="1" applyAlignment="1" applyProtection="1">
      <alignment horizontal="left"/>
      <protection hidden="1"/>
    </xf>
    <xf numFmtId="2" fontId="11" fillId="0" borderId="21" xfId="0" applyNumberFormat="1" applyFont="1" applyBorder="1"/>
    <xf numFmtId="165" fontId="12" fillId="0" borderId="21" xfId="2" applyNumberFormat="1" applyFont="1" applyBorder="1" applyAlignment="1" applyProtection="1">
      <alignment horizontal="left"/>
      <protection hidden="1"/>
    </xf>
    <xf numFmtId="1" fontId="0" fillId="0" borderId="21" xfId="0" applyNumberFormat="1" applyBorder="1" applyAlignment="1">
      <alignment horizontal="left"/>
    </xf>
    <xf numFmtId="165" fontId="11" fillId="0" borderId="21" xfId="0" applyNumberFormat="1" applyFont="1" applyBorder="1" applyAlignment="1" applyProtection="1">
      <alignment horizontal="left"/>
      <protection hidden="1"/>
    </xf>
    <xf numFmtId="1" fontId="4" fillId="0" borderId="0" xfId="0" applyNumberFormat="1" applyFont="1" applyFill="1" applyAlignment="1">
      <alignment horizontal="left"/>
    </xf>
    <xf numFmtId="1" fontId="11" fillId="0" borderId="0" xfId="0" applyNumberFormat="1" applyFont="1" applyBorder="1" applyAlignment="1">
      <alignment horizontal="center" wrapText="1"/>
    </xf>
    <xf numFmtId="1" fontId="0" fillId="0" borderId="0" xfId="0" applyNumberFormat="1" applyBorder="1" applyAlignment="1" applyProtection="1">
      <alignment horizontal="center"/>
      <protection hidden="1"/>
    </xf>
    <xf numFmtId="1" fontId="11" fillId="0" borderId="23" xfId="0" applyNumberFormat="1" applyFont="1" applyBorder="1" applyAlignment="1">
      <alignment horizontal="center"/>
    </xf>
    <xf numFmtId="165" fontId="11" fillId="0" borderId="23" xfId="0" applyNumberFormat="1" applyFont="1" applyBorder="1" applyAlignment="1" applyProtection="1">
      <alignment horizontal="center"/>
      <protection hidden="1"/>
    </xf>
    <xf numFmtId="1" fontId="4" fillId="8" borderId="23" xfId="5" applyNumberFormat="1" applyFill="1" applyBorder="1" applyAlignment="1" applyProtection="1">
      <alignment horizontal="center"/>
      <protection hidden="1"/>
    </xf>
    <xf numFmtId="165" fontId="12" fillId="0" borderId="23" xfId="0" applyNumberFormat="1" applyFont="1" applyBorder="1" applyAlignment="1" applyProtection="1">
      <alignment horizontal="center"/>
      <protection hidden="1"/>
    </xf>
    <xf numFmtId="1" fontId="11" fillId="8" borderId="23" xfId="0" applyNumberFormat="1" applyFont="1" applyFill="1" applyBorder="1" applyAlignment="1">
      <alignment horizontal="center"/>
    </xf>
    <xf numFmtId="2" fontId="11" fillId="0" borderId="23" xfId="0" applyNumberFormat="1" applyFont="1" applyBorder="1"/>
    <xf numFmtId="1" fontId="0" fillId="8" borderId="23" xfId="0" applyNumberFormat="1" applyFill="1" applyBorder="1" applyAlignment="1">
      <alignment horizontal="center" vertical="center"/>
    </xf>
    <xf numFmtId="1" fontId="4" fillId="8" borderId="23" xfId="0" applyNumberFormat="1" applyFont="1" applyFill="1" applyBorder="1" applyAlignment="1" applyProtection="1">
      <alignment horizontal="center"/>
      <protection hidden="1"/>
    </xf>
    <xf numFmtId="1" fontId="4" fillId="0" borderId="22" xfId="0" applyNumberFormat="1" applyFont="1" applyFill="1" applyBorder="1" applyAlignment="1" applyProtection="1">
      <alignment horizontal="center"/>
      <protection hidden="1"/>
    </xf>
    <xf numFmtId="165" fontId="0" fillId="0" borderId="22" xfId="0" applyNumberFormat="1" applyBorder="1" applyAlignment="1" applyProtection="1">
      <alignment horizontal="center"/>
      <protection hidden="1"/>
    </xf>
    <xf numFmtId="1" fontId="11" fillId="0" borderId="22" xfId="0" applyNumberFormat="1" applyFont="1" applyBorder="1" applyAlignment="1">
      <alignment horizontal="center"/>
    </xf>
    <xf numFmtId="1" fontId="11" fillId="0" borderId="22" xfId="0" applyNumberFormat="1" applyFont="1" applyFill="1" applyBorder="1" applyAlignment="1" applyProtection="1">
      <alignment horizontal="center"/>
      <protection hidden="1"/>
    </xf>
    <xf numFmtId="1" fontId="11" fillId="0" borderId="22" xfId="0" applyNumberFormat="1" applyFont="1" applyFill="1" applyBorder="1" applyAlignment="1">
      <alignment horizontal="center"/>
    </xf>
    <xf numFmtId="165" fontId="12" fillId="0" borderId="22" xfId="0" applyNumberFormat="1" applyFont="1" applyBorder="1" applyAlignment="1" applyProtection="1">
      <alignment horizontal="center"/>
      <protection hidden="1"/>
    </xf>
    <xf numFmtId="1" fontId="11" fillId="0" borderId="22" xfId="0" applyNumberFormat="1" applyFont="1" applyFill="1" applyBorder="1" applyAlignment="1">
      <alignment horizontal="center" wrapText="1"/>
    </xf>
    <xf numFmtId="1" fontId="0" fillId="0" borderId="22" xfId="0" applyNumberFormat="1" applyFill="1" applyBorder="1" applyAlignment="1" applyProtection="1">
      <alignment horizontal="center"/>
      <protection hidden="1"/>
    </xf>
    <xf numFmtId="2" fontId="11" fillId="0" borderId="22" xfId="0" applyNumberFormat="1" applyFont="1" applyBorder="1"/>
    <xf numFmtId="1" fontId="4" fillId="8" borderId="22" xfId="0" applyNumberFormat="1" applyFont="1" applyFill="1" applyBorder="1" applyAlignment="1" applyProtection="1">
      <alignment horizontal="center"/>
      <protection hidden="1"/>
    </xf>
    <xf numFmtId="0" fontId="5" fillId="10" borderId="24" xfId="0" applyFont="1" applyFill="1" applyBorder="1" applyAlignment="1" applyProtection="1">
      <alignment horizontal="center"/>
      <protection hidden="1"/>
    </xf>
    <xf numFmtId="165" fontId="0" fillId="0" borderId="25" xfId="0" applyNumberFormat="1" applyBorder="1" applyAlignment="1" applyProtection="1">
      <alignment horizontal="center"/>
      <protection hidden="1"/>
    </xf>
    <xf numFmtId="165" fontId="0" fillId="0" borderId="25" xfId="0" applyNumberFormat="1" applyBorder="1" applyAlignment="1" applyProtection="1">
      <alignment horizontal="left"/>
      <protection hidden="1"/>
    </xf>
    <xf numFmtId="1" fontId="11" fillId="0" borderId="27" xfId="0" applyNumberFormat="1" applyFont="1" applyBorder="1" applyAlignment="1">
      <alignment horizontal="center"/>
    </xf>
    <xf numFmtId="1" fontId="11" fillId="0" borderId="27" xfId="0" applyNumberFormat="1" applyFont="1" applyBorder="1" applyAlignment="1" applyProtection="1">
      <alignment horizontal="center"/>
      <protection hidden="1"/>
    </xf>
    <xf numFmtId="1" fontId="11" fillId="0" borderId="27" xfId="0" applyNumberFormat="1" applyFont="1" applyBorder="1" applyAlignment="1">
      <alignment horizontal="center" wrapText="1"/>
    </xf>
    <xf numFmtId="1" fontId="0" fillId="0" borderId="27" xfId="0" applyNumberFormat="1" applyBorder="1" applyAlignment="1" applyProtection="1">
      <alignment horizontal="center"/>
      <protection hidden="1"/>
    </xf>
    <xf numFmtId="1" fontId="4" fillId="8" borderId="27" xfId="0" applyNumberFormat="1" applyFont="1" applyFill="1" applyBorder="1" applyAlignment="1" applyProtection="1">
      <alignment horizontal="center"/>
      <protection hidden="1"/>
    </xf>
    <xf numFmtId="1" fontId="4" fillId="0" borderId="26" xfId="0" applyNumberFormat="1" applyFont="1" applyFill="1" applyBorder="1" applyAlignment="1" applyProtection="1">
      <alignment horizontal="center" vertical="center"/>
      <protection hidden="1"/>
    </xf>
    <xf numFmtId="1" fontId="4" fillId="0" borderId="26" xfId="0" applyNumberFormat="1" applyFont="1" applyFill="1" applyBorder="1" applyAlignment="1">
      <alignment horizontal="center" vertical="center"/>
    </xf>
    <xf numFmtId="1" fontId="0" fillId="0" borderId="26" xfId="0" applyNumberFormat="1" applyBorder="1" applyAlignment="1">
      <alignment horizontal="center" vertical="center" wrapText="1"/>
    </xf>
    <xf numFmtId="1" fontId="4" fillId="0" borderId="26" xfId="2" applyNumberFormat="1" applyFont="1" applyFill="1" applyBorder="1" applyAlignment="1" applyProtection="1">
      <alignment horizontal="center" vertical="center"/>
      <protection hidden="1"/>
    </xf>
    <xf numFmtId="1" fontId="4" fillId="0" borderId="26" xfId="0" applyNumberFormat="1" applyFont="1" applyBorder="1" applyAlignment="1" applyProtection="1">
      <alignment horizontal="center" vertical="center"/>
      <protection hidden="1"/>
    </xf>
    <xf numFmtId="2" fontId="0" fillId="0" borderId="0" xfId="0" applyNumberFormat="1" applyFont="1" applyBorder="1"/>
    <xf numFmtId="1" fontId="12" fillId="0" borderId="16" xfId="0" applyNumberFormat="1" applyFont="1" applyBorder="1" applyAlignment="1" applyProtection="1">
      <alignment horizontal="center" vertical="center"/>
      <protection hidden="1"/>
    </xf>
  </cellXfs>
  <cellStyles count="6">
    <cellStyle name="Normal" xfId="0" builtinId="0"/>
    <cellStyle name="Normal 2" xfId="3" xr:uid="{00000000-0005-0000-0000-000001000000}"/>
    <cellStyle name="Normal 3" xfId="2" xr:uid="{00000000-0005-0000-0000-000002000000}"/>
    <cellStyle name="Normal 4" xfId="4" xr:uid="{00000000-0005-0000-0000-000033000000}"/>
    <cellStyle name="Normal_Vosges 2" xfId="5" xr:uid="{3FE25290-3396-4CE9-B062-24461E176DAA}"/>
    <cellStyle name="Texte explicatif" xfId="1" builtinId="53" customBuiltin="1"/>
  </cellStyles>
  <dxfs count="24">
    <dxf>
      <fill>
        <patternFill patternType="solid">
          <fgColor indexed="52"/>
          <bgColor indexed="53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13"/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ill>
        <patternFill patternType="solid">
          <fgColor indexed="52"/>
          <bgColor indexed="53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13"/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ill>
        <patternFill>
          <bgColor indexed="53"/>
        </patternFill>
      </fill>
    </dxf>
    <dxf>
      <fill>
        <patternFill>
          <bgColor indexed="22"/>
        </patternFill>
      </fill>
    </dxf>
    <dxf>
      <fill>
        <patternFill>
          <bgColor indexed="51"/>
        </patternFill>
      </fill>
    </dxf>
    <dxf>
      <fill>
        <patternFill patternType="solid">
          <fgColor indexed="52"/>
          <bgColor indexed="53"/>
        </patternFill>
      </fill>
    </dxf>
    <dxf>
      <fill>
        <patternFill patternType="solid">
          <fgColor indexed="31"/>
          <bgColor indexed="22"/>
        </patternFill>
      </fill>
    </dxf>
    <dxf>
      <fill>
        <patternFill patternType="solid">
          <fgColor indexed="13"/>
          <bgColor indexed="51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E46C0A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79"/>
  <sheetViews>
    <sheetView tabSelected="1" zoomScale="80" zoomScaleNormal="80" workbookViewId="0">
      <pane xSplit="1" topLeftCell="B1" activePane="topRight" state="frozen"/>
      <selection pane="topRight" activeCell="U2" sqref="U2"/>
    </sheetView>
  </sheetViews>
  <sheetFormatPr baseColWidth="10" defaultColWidth="9.1796875" defaultRowHeight="12.5" x14ac:dyDescent="0.25"/>
  <cols>
    <col min="1" max="1" width="24" style="14" bestFit="1" customWidth="1"/>
    <col min="2" max="2" width="5.54296875" style="16" bestFit="1" customWidth="1"/>
    <col min="3" max="3" width="7.7265625" style="16" customWidth="1"/>
    <col min="4" max="4" width="5.54296875" style="14" bestFit="1" customWidth="1"/>
    <col min="5" max="5" width="8.26953125" style="21" customWidth="1"/>
    <col min="6" max="6" width="6.54296875" style="21" bestFit="1" customWidth="1"/>
    <col min="7" max="7" width="7.453125" style="22"/>
    <col min="8" max="8" width="8.08984375" style="21" bestFit="1" customWidth="1"/>
    <col min="9" max="9" width="6.1796875" style="22" bestFit="1" customWidth="1"/>
    <col min="10" max="10" width="7.7265625" style="22" customWidth="1"/>
    <col min="11" max="11" width="5.08984375" style="22" bestFit="1" customWidth="1"/>
    <col min="12" max="12" width="5.08984375" style="21" bestFit="1" customWidth="1"/>
    <col min="13" max="13" width="7.36328125" style="21" customWidth="1"/>
    <col min="14" max="14" width="7.54296875" style="22" customWidth="1"/>
    <col min="15" max="15" width="9.54296875" style="21" bestFit="1" customWidth="1"/>
    <col min="16" max="16" width="7.453125" style="21" bestFit="1" customWidth="1"/>
    <col min="17" max="17" width="7.7265625" style="21" bestFit="1" customWidth="1"/>
    <col min="18" max="18" width="8.1796875" style="23" bestFit="1" customWidth="1"/>
    <col min="19" max="19" width="8.08984375" style="21" customWidth="1"/>
    <col min="20" max="20" width="6.36328125" style="29" bestFit="1" customWidth="1"/>
    <col min="21" max="21" width="7.7265625" style="21" customWidth="1"/>
    <col min="22" max="22" width="6.453125" style="21" customWidth="1"/>
    <col min="23" max="23" width="3.54296875" style="14" customWidth="1"/>
    <col min="24" max="24" width="8.08984375" style="16" bestFit="1" customWidth="1"/>
    <col min="25" max="25" width="6.08984375" style="16" bestFit="1" customWidth="1"/>
    <col min="26" max="26" width="5.08984375" style="16" bestFit="1" customWidth="1"/>
    <col min="27" max="27" width="7.6328125" style="16" bestFit="1" customWidth="1"/>
    <col min="28" max="28" width="7.7265625" style="16" bestFit="1" customWidth="1"/>
    <col min="29" max="29" width="7.6328125" style="16" customWidth="1"/>
    <col min="30" max="30" width="5.90625" style="16" bestFit="1" customWidth="1"/>
    <col min="31" max="31" width="9.54296875" style="16" bestFit="1" customWidth="1"/>
    <col min="32" max="32" width="7.453125" style="16" bestFit="1" customWidth="1"/>
    <col min="33" max="34" width="8.1796875" style="16" bestFit="1" customWidth="1"/>
    <col min="35" max="35" width="6.36328125" style="16" bestFit="1" customWidth="1"/>
    <col min="36" max="36" width="6" style="16" customWidth="1"/>
    <col min="37" max="37" width="6.453125" style="16" customWidth="1"/>
    <col min="38" max="38" width="9" style="14"/>
    <col min="39" max="39" width="5.08984375" style="16" customWidth="1"/>
    <col min="40" max="40" width="11.26953125" style="16" bestFit="1" customWidth="1"/>
    <col min="41" max="41" width="10.26953125" style="16" customWidth="1"/>
    <col min="42" max="42" width="12.81640625" style="16" customWidth="1"/>
    <col min="43" max="49" width="3.6328125" style="16" customWidth="1"/>
    <col min="50" max="1024" width="11.26953125" style="14"/>
    <col min="1025" max="16384" width="9.1796875" style="14"/>
  </cols>
  <sheetData>
    <row r="1" spans="1:49" s="9" customFormat="1" ht="57.5" x14ac:dyDescent="0.25">
      <c r="A1" s="5" t="s">
        <v>0</v>
      </c>
      <c r="B1" s="6" t="s">
        <v>1</v>
      </c>
      <c r="C1" s="30" t="s">
        <v>81</v>
      </c>
      <c r="D1" s="63" t="s">
        <v>2</v>
      </c>
      <c r="E1" s="64" t="s">
        <v>3</v>
      </c>
      <c r="F1" s="8" t="s">
        <v>57</v>
      </c>
      <c r="G1" s="8" t="s">
        <v>4</v>
      </c>
      <c r="H1" s="8" t="s">
        <v>182</v>
      </c>
      <c r="I1" s="8" t="s">
        <v>183</v>
      </c>
      <c r="J1" s="74" t="s">
        <v>143</v>
      </c>
      <c r="K1" s="8" t="s">
        <v>184</v>
      </c>
      <c r="L1" s="8" t="s">
        <v>185</v>
      </c>
      <c r="M1" s="8" t="s">
        <v>186</v>
      </c>
      <c r="N1" s="74" t="s">
        <v>222</v>
      </c>
      <c r="O1" s="74" t="s">
        <v>144</v>
      </c>
      <c r="P1" s="74" t="s">
        <v>145</v>
      </c>
      <c r="Q1" s="74" t="s">
        <v>260</v>
      </c>
      <c r="R1" s="8" t="s">
        <v>225</v>
      </c>
      <c r="S1" s="8" t="s">
        <v>10</v>
      </c>
      <c r="T1" s="74" t="s">
        <v>232</v>
      </c>
      <c r="U1" s="8" t="s">
        <v>267</v>
      </c>
      <c r="V1" s="77"/>
      <c r="X1" s="7" t="s">
        <v>52</v>
      </c>
      <c r="Y1" s="7" t="s">
        <v>55</v>
      </c>
      <c r="Z1" s="7" t="s">
        <v>6</v>
      </c>
      <c r="AA1" s="7" t="s">
        <v>5</v>
      </c>
      <c r="AB1" s="7" t="s">
        <v>8</v>
      </c>
      <c r="AC1" s="7" t="s">
        <v>84</v>
      </c>
      <c r="AD1" s="7" t="s">
        <v>7</v>
      </c>
      <c r="AE1" s="7" t="s">
        <v>9</v>
      </c>
      <c r="AF1" s="7" t="s">
        <v>79</v>
      </c>
      <c r="AG1" s="7" t="s">
        <v>261</v>
      </c>
      <c r="AH1" s="7" t="s">
        <v>83</v>
      </c>
      <c r="AI1" s="7" t="s">
        <v>10</v>
      </c>
      <c r="AJ1" s="7" t="s">
        <v>11</v>
      </c>
      <c r="AK1" s="10" t="s">
        <v>56</v>
      </c>
      <c r="AL1" s="11"/>
      <c r="AN1" s="11" t="s">
        <v>12</v>
      </c>
    </row>
    <row r="2" spans="1:49" ht="14.5" x14ac:dyDescent="0.35">
      <c r="A2" s="12" t="s">
        <v>13</v>
      </c>
      <c r="B2" s="106">
        <v>1</v>
      </c>
      <c r="C2" s="65">
        <v>1</v>
      </c>
      <c r="D2" s="20"/>
      <c r="E2" s="13">
        <f t="shared" ref="E2:E33" si="0">F2/$F$2*1000</f>
        <v>1000</v>
      </c>
      <c r="F2" s="13">
        <f t="shared" ref="F2:F33" si="1">G2-(SUM(AN2:AV2))</f>
        <v>4000</v>
      </c>
      <c r="G2" s="17">
        <f t="shared" ref="G2:G33" si="2">SUM(H2:U2)</f>
        <v>5986.4480639753356</v>
      </c>
      <c r="H2" s="37">
        <v>1000</v>
      </c>
      <c r="I2" s="42"/>
      <c r="J2" s="140"/>
      <c r="K2" s="56">
        <v>1000</v>
      </c>
      <c r="L2" s="56">
        <v>1000</v>
      </c>
      <c r="M2" s="56">
        <v>986.44806397533569</v>
      </c>
      <c r="N2" s="13"/>
      <c r="O2" s="84"/>
      <c r="P2" s="151"/>
      <c r="Q2" s="159"/>
      <c r="R2" s="160">
        <v>1000</v>
      </c>
      <c r="S2" s="12"/>
      <c r="T2" s="176"/>
      <c r="U2" s="179">
        <v>1000</v>
      </c>
      <c r="V2" s="98"/>
      <c r="W2" s="26"/>
      <c r="X2" s="16">
        <f t="shared" ref="X2:X11" si="3">IF(H2&gt;0,1,0)</f>
        <v>1</v>
      </c>
      <c r="Y2" s="16">
        <f t="shared" ref="Y2:Y11" si="4">IF(I2&gt;0,1,0)</f>
        <v>0</v>
      </c>
      <c r="Z2" s="16">
        <f t="shared" ref="Z2:Z11" si="5">IF(J2&gt;0,1,0)</f>
        <v>0</v>
      </c>
      <c r="AA2" s="16">
        <f t="shared" ref="AA2:AA11" si="6">IF(K2&gt;0,1,0)</f>
        <v>1</v>
      </c>
      <c r="AB2" s="16">
        <f t="shared" ref="AB2:AB11" si="7">IF(L2&gt;0,1,0)</f>
        <v>1</v>
      </c>
      <c r="AC2" s="16">
        <f t="shared" ref="AC2:AC11" si="8">IF(M2&gt;0,1,0)</f>
        <v>1</v>
      </c>
      <c r="AD2" s="16">
        <f t="shared" ref="AD2:AD11" si="9">IF(N2&gt;0,1,0)</f>
        <v>0</v>
      </c>
      <c r="AE2" s="16">
        <f t="shared" ref="AE2:AE11" si="10">IF(O2&gt;0,1,0)</f>
        <v>0</v>
      </c>
      <c r="AF2" s="16">
        <f t="shared" ref="AF2:AF11" si="11">IF(P2&gt;0,1,0)</f>
        <v>0</v>
      </c>
      <c r="AG2" s="16">
        <f t="shared" ref="AG2:AG11" si="12">IF(Q2&gt;0,1,0)</f>
        <v>0</v>
      </c>
      <c r="AH2" s="16">
        <f t="shared" ref="AH2:AH11" si="13">IF(R2&gt;0,1,0)</f>
        <v>1</v>
      </c>
      <c r="AI2" s="16">
        <f t="shared" ref="AI2:AI11" si="14">IF(S2&gt;0,1,0)</f>
        <v>0</v>
      </c>
      <c r="AJ2" s="16">
        <f t="shared" ref="AJ2:AJ11" si="15">IF(T2&gt;0,1,0)</f>
        <v>0</v>
      </c>
      <c r="AK2" s="16">
        <f t="shared" ref="AK2:AK11" si="16">IF(U2&gt;0,1,0)</f>
        <v>1</v>
      </c>
      <c r="AM2" s="16">
        <f t="shared" ref="AM2:AM31" si="17">SUM(X2:AK2)</f>
        <v>6</v>
      </c>
      <c r="AN2" s="16">
        <f t="shared" ref="AN2:AN33" si="18">IF($AM2&gt;4,SMALL($H2:$U2,1),0)</f>
        <v>986.44806397533569</v>
      </c>
      <c r="AO2" s="16">
        <f t="shared" ref="AO2:AO33" si="19">IF($AM2&gt;5,SMALL($H2:$U2,2),0)</f>
        <v>1000</v>
      </c>
      <c r="AP2" s="16">
        <f t="shared" ref="AP2:AP33" si="20">IF($AM2&gt;6,SMALL($H2:$U2,3),0)</f>
        <v>0</v>
      </c>
      <c r="AQ2" s="16">
        <f t="shared" ref="AQ2:AQ33" si="21">IF($AM2&gt;7,SMALL($H2:$U2,4),0)</f>
        <v>0</v>
      </c>
      <c r="AR2" s="16">
        <f t="shared" ref="AR2:AR33" si="22">IF($AM2&gt;8,SMALL($H2:$U2,5),0)</f>
        <v>0</v>
      </c>
      <c r="AS2" s="16">
        <f t="shared" ref="AS2:AS33" si="23">IF($AM2&gt;9,SMALL($H2:$U2,6),0)</f>
        <v>0</v>
      </c>
      <c r="AT2" s="16">
        <f t="shared" ref="AT2:AT33" si="24">IF($AM2&gt;10,SMALL($H2:$U2,7),0)</f>
        <v>0</v>
      </c>
      <c r="AU2" s="16">
        <f t="shared" ref="AU2:AU33" si="25">IF($AM2&gt;11,SMALL($I2:$U2,8),0)</f>
        <v>0</v>
      </c>
      <c r="AV2" s="16">
        <f t="shared" ref="AV2:AV17" si="26">IF($AM2&gt;12,SMALL($I2:$U2,9),0)</f>
        <v>0</v>
      </c>
      <c r="AW2" s="16">
        <f t="shared" ref="AW2:AW33" si="27">IF($AM2&gt;13,SMALL($I2:$U2,9),0)</f>
        <v>0</v>
      </c>
    </row>
    <row r="3" spans="1:49" x14ac:dyDescent="0.25">
      <c r="A3" s="12" t="s">
        <v>27</v>
      </c>
      <c r="B3" s="107">
        <v>2</v>
      </c>
      <c r="C3" s="65">
        <v>2</v>
      </c>
      <c r="D3" s="20"/>
      <c r="E3" s="13">
        <f t="shared" si="0"/>
        <v>974.92277641650571</v>
      </c>
      <c r="F3" s="13">
        <f t="shared" si="1"/>
        <v>3899.6911056660228</v>
      </c>
      <c r="G3" s="17">
        <f t="shared" si="2"/>
        <v>3899.6911056660228</v>
      </c>
      <c r="H3" s="13"/>
      <c r="I3" s="3">
        <v>982.36803443815234</v>
      </c>
      <c r="J3" s="139"/>
      <c r="K3" s="56">
        <v>999.60928152357349</v>
      </c>
      <c r="L3" s="66">
        <v>917.71378970429691</v>
      </c>
      <c r="M3" s="56">
        <v>1000</v>
      </c>
      <c r="N3" s="13"/>
      <c r="O3" s="13"/>
      <c r="P3" s="152"/>
      <c r="Q3" s="168"/>
      <c r="R3" s="161"/>
      <c r="S3" s="44"/>
      <c r="T3" s="138"/>
      <c r="U3" s="178"/>
      <c r="V3" s="98"/>
      <c r="X3" s="16">
        <f t="shared" si="3"/>
        <v>0</v>
      </c>
      <c r="Y3" s="16">
        <f t="shared" si="4"/>
        <v>1</v>
      </c>
      <c r="Z3" s="16">
        <f t="shared" si="5"/>
        <v>0</v>
      </c>
      <c r="AA3" s="16">
        <f t="shared" si="6"/>
        <v>1</v>
      </c>
      <c r="AB3" s="16">
        <f t="shared" si="7"/>
        <v>1</v>
      </c>
      <c r="AC3" s="16">
        <f t="shared" si="8"/>
        <v>1</v>
      </c>
      <c r="AD3" s="16">
        <f t="shared" si="9"/>
        <v>0</v>
      </c>
      <c r="AE3" s="16">
        <f t="shared" si="10"/>
        <v>0</v>
      </c>
      <c r="AF3" s="16">
        <f t="shared" si="11"/>
        <v>0</v>
      </c>
      <c r="AG3" s="16">
        <f t="shared" si="12"/>
        <v>0</v>
      </c>
      <c r="AH3" s="16">
        <f t="shared" si="13"/>
        <v>0</v>
      </c>
      <c r="AI3" s="16">
        <f t="shared" si="14"/>
        <v>0</v>
      </c>
      <c r="AJ3" s="16">
        <f t="shared" si="15"/>
        <v>0</v>
      </c>
      <c r="AK3" s="16">
        <f t="shared" si="16"/>
        <v>0</v>
      </c>
      <c r="AM3" s="16">
        <f t="shared" si="17"/>
        <v>4</v>
      </c>
      <c r="AN3" s="16">
        <f t="shared" si="18"/>
        <v>0</v>
      </c>
      <c r="AO3" s="16">
        <f t="shared" si="19"/>
        <v>0</v>
      </c>
      <c r="AP3" s="16">
        <f t="shared" si="20"/>
        <v>0</v>
      </c>
      <c r="AQ3" s="16">
        <f t="shared" si="21"/>
        <v>0</v>
      </c>
      <c r="AR3" s="16">
        <f t="shared" si="22"/>
        <v>0</v>
      </c>
      <c r="AS3" s="16">
        <f t="shared" si="23"/>
        <v>0</v>
      </c>
      <c r="AT3" s="16">
        <f t="shared" si="24"/>
        <v>0</v>
      </c>
      <c r="AU3" s="16">
        <f t="shared" si="25"/>
        <v>0</v>
      </c>
      <c r="AV3" s="16">
        <f t="shared" si="26"/>
        <v>0</v>
      </c>
      <c r="AW3" s="16">
        <f t="shared" si="27"/>
        <v>0</v>
      </c>
    </row>
    <row r="4" spans="1:49" x14ac:dyDescent="0.25">
      <c r="A4" s="12" t="s">
        <v>32</v>
      </c>
      <c r="B4" s="18">
        <v>3</v>
      </c>
      <c r="C4" s="65">
        <v>3</v>
      </c>
      <c r="D4" s="20"/>
      <c r="E4" s="13">
        <f t="shared" si="0"/>
        <v>970.9400350512326</v>
      </c>
      <c r="F4" s="13">
        <f t="shared" si="1"/>
        <v>3883.7601402049304</v>
      </c>
      <c r="G4" s="17">
        <f t="shared" si="2"/>
        <v>3883.7601402049304</v>
      </c>
      <c r="H4" s="13"/>
      <c r="I4" s="3">
        <v>1000</v>
      </c>
      <c r="J4" s="143"/>
      <c r="K4" s="3"/>
      <c r="L4" s="66">
        <v>920.55100641548029</v>
      </c>
      <c r="M4" s="19"/>
      <c r="N4" s="17"/>
      <c r="O4" s="84"/>
      <c r="P4" s="97"/>
      <c r="Q4" s="162"/>
      <c r="R4" s="160">
        <v>984.40711905816454</v>
      </c>
      <c r="S4" s="3">
        <v>978.80201473128534</v>
      </c>
      <c r="T4" s="173"/>
      <c r="U4" s="177"/>
      <c r="V4" s="98"/>
      <c r="X4" s="16">
        <f t="shared" si="3"/>
        <v>0</v>
      </c>
      <c r="Y4" s="16">
        <f t="shared" si="4"/>
        <v>1</v>
      </c>
      <c r="Z4" s="16">
        <f t="shared" si="5"/>
        <v>0</v>
      </c>
      <c r="AA4" s="16">
        <f t="shared" si="6"/>
        <v>0</v>
      </c>
      <c r="AB4" s="16">
        <f t="shared" si="7"/>
        <v>1</v>
      </c>
      <c r="AC4" s="16">
        <f t="shared" si="8"/>
        <v>0</v>
      </c>
      <c r="AD4" s="16">
        <f t="shared" si="9"/>
        <v>0</v>
      </c>
      <c r="AE4" s="16">
        <f t="shared" si="10"/>
        <v>0</v>
      </c>
      <c r="AF4" s="16">
        <f t="shared" si="11"/>
        <v>0</v>
      </c>
      <c r="AG4" s="16">
        <f t="shared" si="12"/>
        <v>0</v>
      </c>
      <c r="AH4" s="16">
        <f t="shared" si="13"/>
        <v>1</v>
      </c>
      <c r="AI4" s="16">
        <f t="shared" si="14"/>
        <v>1</v>
      </c>
      <c r="AJ4" s="16">
        <f t="shared" si="15"/>
        <v>0</v>
      </c>
      <c r="AK4" s="16">
        <f t="shared" si="16"/>
        <v>0</v>
      </c>
      <c r="AM4" s="16">
        <f t="shared" si="17"/>
        <v>4</v>
      </c>
      <c r="AN4" s="16">
        <f t="shared" si="18"/>
        <v>0</v>
      </c>
      <c r="AO4" s="16">
        <f t="shared" si="19"/>
        <v>0</v>
      </c>
      <c r="AP4" s="16">
        <f t="shared" si="20"/>
        <v>0</v>
      </c>
      <c r="AQ4" s="16">
        <f t="shared" si="21"/>
        <v>0</v>
      </c>
      <c r="AR4" s="16">
        <f t="shared" si="22"/>
        <v>0</v>
      </c>
      <c r="AS4" s="16">
        <f t="shared" si="23"/>
        <v>0</v>
      </c>
      <c r="AT4" s="16">
        <f t="shared" si="24"/>
        <v>0</v>
      </c>
      <c r="AU4" s="16">
        <f t="shared" si="25"/>
        <v>0</v>
      </c>
      <c r="AV4" s="16">
        <f t="shared" si="26"/>
        <v>0</v>
      </c>
      <c r="AW4" s="16">
        <f t="shared" si="27"/>
        <v>0</v>
      </c>
    </row>
    <row r="5" spans="1:49" ht="14.5" x14ac:dyDescent="0.35">
      <c r="A5" s="113" t="s">
        <v>26</v>
      </c>
      <c r="B5" s="132">
        <v>4</v>
      </c>
      <c r="C5" s="65">
        <v>4</v>
      </c>
      <c r="D5" s="20"/>
      <c r="E5" s="13">
        <f t="shared" si="0"/>
        <v>958.95070682199946</v>
      </c>
      <c r="F5" s="13">
        <f t="shared" si="1"/>
        <v>3835.8028272879978</v>
      </c>
      <c r="G5" s="17">
        <f t="shared" si="2"/>
        <v>3835.8028272879978</v>
      </c>
      <c r="H5" s="37">
        <v>983.49534257764105</v>
      </c>
      <c r="I5" s="42"/>
      <c r="J5" s="140"/>
      <c r="K5" s="3"/>
      <c r="L5" s="66">
        <v>973.58087221905441</v>
      </c>
      <c r="M5" s="56">
        <v>908.94032899058629</v>
      </c>
      <c r="N5" s="46"/>
      <c r="O5" s="43"/>
      <c r="P5" s="155"/>
      <c r="Q5" s="165"/>
      <c r="R5" s="161"/>
      <c r="S5" s="44"/>
      <c r="T5" s="149"/>
      <c r="U5" s="179">
        <v>969.78628350071585</v>
      </c>
      <c r="V5" s="98"/>
      <c r="W5" s="26"/>
      <c r="X5" s="16">
        <f t="shared" si="3"/>
        <v>1</v>
      </c>
      <c r="Y5" s="16">
        <f t="shared" si="4"/>
        <v>0</v>
      </c>
      <c r="Z5" s="16">
        <f t="shared" si="5"/>
        <v>0</v>
      </c>
      <c r="AA5" s="16">
        <f t="shared" si="6"/>
        <v>0</v>
      </c>
      <c r="AB5" s="16">
        <f t="shared" si="7"/>
        <v>1</v>
      </c>
      <c r="AC5" s="16">
        <f t="shared" si="8"/>
        <v>1</v>
      </c>
      <c r="AD5" s="16">
        <f t="shared" si="9"/>
        <v>0</v>
      </c>
      <c r="AE5" s="16">
        <f t="shared" si="10"/>
        <v>0</v>
      </c>
      <c r="AF5" s="16">
        <f t="shared" si="11"/>
        <v>0</v>
      </c>
      <c r="AG5" s="16">
        <f t="shared" si="12"/>
        <v>0</v>
      </c>
      <c r="AH5" s="16">
        <f t="shared" si="13"/>
        <v>0</v>
      </c>
      <c r="AI5" s="16">
        <f t="shared" si="14"/>
        <v>0</v>
      </c>
      <c r="AJ5" s="16">
        <f t="shared" si="15"/>
        <v>0</v>
      </c>
      <c r="AK5" s="16">
        <f t="shared" si="16"/>
        <v>1</v>
      </c>
      <c r="AM5" s="16">
        <f t="shared" si="17"/>
        <v>4</v>
      </c>
      <c r="AN5" s="16">
        <f t="shared" si="18"/>
        <v>0</v>
      </c>
      <c r="AO5" s="16">
        <f t="shared" si="19"/>
        <v>0</v>
      </c>
      <c r="AP5" s="16">
        <f t="shared" si="20"/>
        <v>0</v>
      </c>
      <c r="AQ5" s="16">
        <f t="shared" si="21"/>
        <v>0</v>
      </c>
      <c r="AR5" s="16">
        <f t="shared" si="22"/>
        <v>0</v>
      </c>
      <c r="AS5" s="16">
        <f t="shared" si="23"/>
        <v>0</v>
      </c>
      <c r="AT5" s="16">
        <f t="shared" si="24"/>
        <v>0</v>
      </c>
      <c r="AU5" s="16">
        <f t="shared" si="25"/>
        <v>0</v>
      </c>
      <c r="AV5" s="16">
        <f t="shared" si="26"/>
        <v>0</v>
      </c>
      <c r="AW5" s="16">
        <f t="shared" si="27"/>
        <v>0</v>
      </c>
    </row>
    <row r="6" spans="1:49" x14ac:dyDescent="0.25">
      <c r="A6" s="113" t="s">
        <v>20</v>
      </c>
      <c r="B6" s="132">
        <v>5</v>
      </c>
      <c r="C6" s="65">
        <v>5</v>
      </c>
      <c r="D6" s="20"/>
      <c r="E6" s="13">
        <f t="shared" si="0"/>
        <v>948.91032236979731</v>
      </c>
      <c r="F6" s="13">
        <f t="shared" si="1"/>
        <v>3795.6412894791893</v>
      </c>
      <c r="G6" s="17">
        <f t="shared" si="2"/>
        <v>4710.6506045072038</v>
      </c>
      <c r="H6" s="37">
        <v>971.86495679791938</v>
      </c>
      <c r="I6" s="3">
        <v>955.30307943525088</v>
      </c>
      <c r="J6" s="140"/>
      <c r="K6" s="56">
        <v>915.37387447199023</v>
      </c>
      <c r="L6" s="66">
        <v>915.00931502801427</v>
      </c>
      <c r="M6" s="3"/>
      <c r="N6" s="46"/>
      <c r="O6" s="85"/>
      <c r="P6" s="153"/>
      <c r="Q6" s="168"/>
      <c r="R6" s="161"/>
      <c r="S6" s="44"/>
      <c r="T6" s="176"/>
      <c r="U6" s="179">
        <v>953.09937877402933</v>
      </c>
      <c r="V6" s="98"/>
      <c r="W6" s="15"/>
      <c r="X6" s="16">
        <f t="shared" si="3"/>
        <v>1</v>
      </c>
      <c r="Y6" s="16">
        <f t="shared" si="4"/>
        <v>1</v>
      </c>
      <c r="Z6" s="16">
        <f t="shared" si="5"/>
        <v>0</v>
      </c>
      <c r="AA6" s="16">
        <f t="shared" si="6"/>
        <v>1</v>
      </c>
      <c r="AB6" s="16">
        <f t="shared" si="7"/>
        <v>1</v>
      </c>
      <c r="AC6" s="16">
        <f t="shared" si="8"/>
        <v>0</v>
      </c>
      <c r="AD6" s="16">
        <f t="shared" si="9"/>
        <v>0</v>
      </c>
      <c r="AE6" s="16">
        <f t="shared" si="10"/>
        <v>0</v>
      </c>
      <c r="AF6" s="16">
        <f t="shared" si="11"/>
        <v>0</v>
      </c>
      <c r="AG6" s="16">
        <f t="shared" si="12"/>
        <v>0</v>
      </c>
      <c r="AH6" s="16">
        <f t="shared" si="13"/>
        <v>0</v>
      </c>
      <c r="AI6" s="16">
        <f t="shared" si="14"/>
        <v>0</v>
      </c>
      <c r="AJ6" s="16">
        <f t="shared" si="15"/>
        <v>0</v>
      </c>
      <c r="AK6" s="16">
        <f t="shared" si="16"/>
        <v>1</v>
      </c>
      <c r="AM6" s="16">
        <f t="shared" si="17"/>
        <v>5</v>
      </c>
      <c r="AN6" s="16">
        <f t="shared" si="18"/>
        <v>915.00931502801427</v>
      </c>
      <c r="AO6" s="16">
        <f t="shared" si="19"/>
        <v>0</v>
      </c>
      <c r="AP6" s="16">
        <f t="shared" si="20"/>
        <v>0</v>
      </c>
      <c r="AQ6" s="16">
        <f t="shared" si="21"/>
        <v>0</v>
      </c>
      <c r="AR6" s="16">
        <f t="shared" si="22"/>
        <v>0</v>
      </c>
      <c r="AS6" s="16">
        <f t="shared" si="23"/>
        <v>0</v>
      </c>
      <c r="AT6" s="16">
        <f t="shared" si="24"/>
        <v>0</v>
      </c>
      <c r="AU6" s="16">
        <f t="shared" si="25"/>
        <v>0</v>
      </c>
      <c r="AV6" s="16">
        <f t="shared" si="26"/>
        <v>0</v>
      </c>
      <c r="AW6" s="16">
        <f t="shared" si="27"/>
        <v>0</v>
      </c>
    </row>
    <row r="7" spans="1:49" ht="14.5" x14ac:dyDescent="0.35">
      <c r="A7" s="115" t="s">
        <v>16</v>
      </c>
      <c r="B7" s="132">
        <v>6</v>
      </c>
      <c r="C7" s="65">
        <v>6</v>
      </c>
      <c r="D7" s="20"/>
      <c r="E7" s="13">
        <f t="shared" si="0"/>
        <v>938.14189741415134</v>
      </c>
      <c r="F7" s="13">
        <f t="shared" si="1"/>
        <v>3752.5675896566054</v>
      </c>
      <c r="G7" s="17">
        <f t="shared" si="2"/>
        <v>3752.5675896566054</v>
      </c>
      <c r="H7" s="37">
        <v>982.93229612647292</v>
      </c>
      <c r="I7" s="42"/>
      <c r="J7" s="140"/>
      <c r="K7" s="3"/>
      <c r="L7" s="66">
        <v>890.9795438752825</v>
      </c>
      <c r="M7" s="56">
        <v>955.5162118218966</v>
      </c>
      <c r="N7" s="42"/>
      <c r="O7" s="43"/>
      <c r="P7" s="86"/>
      <c r="Q7" s="159"/>
      <c r="R7" s="161"/>
      <c r="S7" s="44"/>
      <c r="T7" s="138"/>
      <c r="U7" s="179">
        <v>923.13953783295347</v>
      </c>
      <c r="V7" s="98"/>
      <c r="W7" s="26"/>
      <c r="X7" s="16">
        <f t="shared" si="3"/>
        <v>1</v>
      </c>
      <c r="Y7" s="16">
        <f t="shared" si="4"/>
        <v>0</v>
      </c>
      <c r="Z7" s="16">
        <f t="shared" si="5"/>
        <v>0</v>
      </c>
      <c r="AA7" s="16">
        <f t="shared" si="6"/>
        <v>0</v>
      </c>
      <c r="AB7" s="16">
        <f t="shared" si="7"/>
        <v>1</v>
      </c>
      <c r="AC7" s="16">
        <f t="shared" si="8"/>
        <v>1</v>
      </c>
      <c r="AD7" s="16">
        <f t="shared" si="9"/>
        <v>0</v>
      </c>
      <c r="AE7" s="16">
        <f t="shared" si="10"/>
        <v>0</v>
      </c>
      <c r="AF7" s="16">
        <f t="shared" si="11"/>
        <v>0</v>
      </c>
      <c r="AG7" s="16">
        <f t="shared" si="12"/>
        <v>0</v>
      </c>
      <c r="AH7" s="16">
        <f t="shared" si="13"/>
        <v>0</v>
      </c>
      <c r="AI7" s="16">
        <f t="shared" si="14"/>
        <v>0</v>
      </c>
      <c r="AJ7" s="16">
        <f t="shared" si="15"/>
        <v>0</v>
      </c>
      <c r="AK7" s="16">
        <f t="shared" si="16"/>
        <v>1</v>
      </c>
      <c r="AM7" s="16">
        <f t="shared" si="17"/>
        <v>4</v>
      </c>
      <c r="AN7" s="16">
        <f t="shared" si="18"/>
        <v>0</v>
      </c>
      <c r="AO7" s="16">
        <f t="shared" si="19"/>
        <v>0</v>
      </c>
      <c r="AP7" s="16">
        <f t="shared" si="20"/>
        <v>0</v>
      </c>
      <c r="AQ7" s="16">
        <f t="shared" si="21"/>
        <v>0</v>
      </c>
      <c r="AR7" s="16">
        <f t="shared" si="22"/>
        <v>0</v>
      </c>
      <c r="AS7" s="16">
        <f t="shared" si="23"/>
        <v>0</v>
      </c>
      <c r="AT7" s="16">
        <f t="shared" si="24"/>
        <v>0</v>
      </c>
      <c r="AU7" s="16">
        <f t="shared" si="25"/>
        <v>0</v>
      </c>
      <c r="AV7" s="16">
        <f t="shared" si="26"/>
        <v>0</v>
      </c>
      <c r="AW7" s="16">
        <f t="shared" si="27"/>
        <v>0</v>
      </c>
    </row>
    <row r="8" spans="1:49" ht="14.5" x14ac:dyDescent="0.35">
      <c r="A8" s="113" t="s">
        <v>19</v>
      </c>
      <c r="B8" s="132">
        <v>7</v>
      </c>
      <c r="C8" s="65">
        <v>7</v>
      </c>
      <c r="D8" s="20"/>
      <c r="E8" s="13">
        <f t="shared" si="0"/>
        <v>934.89987201638075</v>
      </c>
      <c r="F8" s="13">
        <f t="shared" si="1"/>
        <v>3739.599488065523</v>
      </c>
      <c r="G8" s="17">
        <f t="shared" si="2"/>
        <v>3739.599488065523</v>
      </c>
      <c r="H8" s="42"/>
      <c r="I8" s="3">
        <v>928.69243073515531</v>
      </c>
      <c r="J8" s="139"/>
      <c r="K8" s="56">
        <v>953.55927821342948</v>
      </c>
      <c r="L8" s="66">
        <v>867.64926553254952</v>
      </c>
      <c r="M8" s="56">
        <v>989.69851358438882</v>
      </c>
      <c r="N8" s="13"/>
      <c r="O8" s="83"/>
      <c r="P8" s="151"/>
      <c r="Q8" s="163"/>
      <c r="R8" s="164"/>
      <c r="S8" s="44"/>
      <c r="T8" s="172"/>
      <c r="U8" s="178"/>
      <c r="W8" s="26"/>
      <c r="X8" s="16">
        <f t="shared" si="3"/>
        <v>0</v>
      </c>
      <c r="Y8" s="16">
        <f t="shared" si="4"/>
        <v>1</v>
      </c>
      <c r="Z8" s="16">
        <f t="shared" si="5"/>
        <v>0</v>
      </c>
      <c r="AA8" s="16">
        <f t="shared" si="6"/>
        <v>1</v>
      </c>
      <c r="AB8" s="16">
        <f t="shared" si="7"/>
        <v>1</v>
      </c>
      <c r="AC8" s="16">
        <f t="shared" si="8"/>
        <v>1</v>
      </c>
      <c r="AD8" s="16">
        <f t="shared" si="9"/>
        <v>0</v>
      </c>
      <c r="AE8" s="16">
        <f t="shared" si="10"/>
        <v>0</v>
      </c>
      <c r="AF8" s="16">
        <f t="shared" si="11"/>
        <v>0</v>
      </c>
      <c r="AG8" s="16">
        <f t="shared" si="12"/>
        <v>0</v>
      </c>
      <c r="AH8" s="16">
        <f t="shared" si="13"/>
        <v>0</v>
      </c>
      <c r="AI8" s="16">
        <f t="shared" si="14"/>
        <v>0</v>
      </c>
      <c r="AJ8" s="16">
        <f t="shared" si="15"/>
        <v>0</v>
      </c>
      <c r="AK8" s="16">
        <f t="shared" si="16"/>
        <v>0</v>
      </c>
      <c r="AM8" s="16">
        <f t="shared" si="17"/>
        <v>4</v>
      </c>
      <c r="AN8" s="16">
        <f t="shared" si="18"/>
        <v>0</v>
      </c>
      <c r="AO8" s="16">
        <f t="shared" si="19"/>
        <v>0</v>
      </c>
      <c r="AP8" s="16">
        <f t="shared" si="20"/>
        <v>0</v>
      </c>
      <c r="AQ8" s="16">
        <f t="shared" si="21"/>
        <v>0</v>
      </c>
      <c r="AR8" s="16">
        <f t="shared" si="22"/>
        <v>0</v>
      </c>
      <c r="AS8" s="16">
        <f t="shared" si="23"/>
        <v>0</v>
      </c>
      <c r="AT8" s="16">
        <f t="shared" si="24"/>
        <v>0</v>
      </c>
      <c r="AU8" s="16">
        <f t="shared" si="25"/>
        <v>0</v>
      </c>
      <c r="AV8" s="16">
        <f t="shared" si="26"/>
        <v>0</v>
      </c>
      <c r="AW8" s="16">
        <f t="shared" si="27"/>
        <v>0</v>
      </c>
    </row>
    <row r="9" spans="1:49" x14ac:dyDescent="0.25">
      <c r="A9" s="113" t="s">
        <v>17</v>
      </c>
      <c r="B9" s="132">
        <v>8</v>
      </c>
      <c r="C9" s="65">
        <v>8</v>
      </c>
      <c r="D9" s="20"/>
      <c r="E9" s="13">
        <f t="shared" si="0"/>
        <v>917.23013585143519</v>
      </c>
      <c r="F9" s="13">
        <f t="shared" si="1"/>
        <v>3668.9205434057408</v>
      </c>
      <c r="G9" s="17">
        <f t="shared" si="2"/>
        <v>5373.1852705782012</v>
      </c>
      <c r="H9" s="17"/>
      <c r="I9" s="13"/>
      <c r="J9" s="142"/>
      <c r="K9" s="56">
        <v>864.68289921075484</v>
      </c>
      <c r="L9" s="66">
        <v>839.58182796170559</v>
      </c>
      <c r="M9" s="56">
        <v>893.65063052240384</v>
      </c>
      <c r="N9" s="84"/>
      <c r="O9" s="84"/>
      <c r="P9" s="86"/>
      <c r="Q9" s="166"/>
      <c r="R9" s="160">
        <v>942.23381335510953</v>
      </c>
      <c r="S9" s="3">
        <v>915.94169845207216</v>
      </c>
      <c r="T9" s="175"/>
      <c r="U9" s="179">
        <v>917.09440107615512</v>
      </c>
      <c r="V9" s="98"/>
      <c r="X9" s="16">
        <f t="shared" si="3"/>
        <v>0</v>
      </c>
      <c r="Y9" s="16">
        <f t="shared" si="4"/>
        <v>0</v>
      </c>
      <c r="Z9" s="16">
        <f t="shared" si="5"/>
        <v>0</v>
      </c>
      <c r="AA9" s="16">
        <f t="shared" si="6"/>
        <v>1</v>
      </c>
      <c r="AB9" s="16">
        <f t="shared" si="7"/>
        <v>1</v>
      </c>
      <c r="AC9" s="16">
        <f t="shared" si="8"/>
        <v>1</v>
      </c>
      <c r="AD9" s="16">
        <f t="shared" si="9"/>
        <v>0</v>
      </c>
      <c r="AE9" s="16">
        <f t="shared" si="10"/>
        <v>0</v>
      </c>
      <c r="AF9" s="16">
        <f t="shared" si="11"/>
        <v>0</v>
      </c>
      <c r="AG9" s="16">
        <f t="shared" si="12"/>
        <v>0</v>
      </c>
      <c r="AH9" s="16">
        <f t="shared" si="13"/>
        <v>1</v>
      </c>
      <c r="AI9" s="16">
        <f t="shared" si="14"/>
        <v>1</v>
      </c>
      <c r="AJ9" s="16">
        <f t="shared" si="15"/>
        <v>0</v>
      </c>
      <c r="AK9" s="16">
        <f t="shared" si="16"/>
        <v>1</v>
      </c>
      <c r="AM9" s="16">
        <f t="shared" si="17"/>
        <v>6</v>
      </c>
      <c r="AN9" s="16">
        <f t="shared" si="18"/>
        <v>839.58182796170559</v>
      </c>
      <c r="AO9" s="16">
        <f t="shared" si="19"/>
        <v>864.68289921075484</v>
      </c>
      <c r="AP9" s="16">
        <f t="shared" si="20"/>
        <v>0</v>
      </c>
      <c r="AQ9" s="16">
        <f t="shared" si="21"/>
        <v>0</v>
      </c>
      <c r="AR9" s="16">
        <f t="shared" si="22"/>
        <v>0</v>
      </c>
      <c r="AS9" s="16">
        <f t="shared" si="23"/>
        <v>0</v>
      </c>
      <c r="AT9" s="16">
        <f t="shared" si="24"/>
        <v>0</v>
      </c>
      <c r="AU9" s="16">
        <f t="shared" si="25"/>
        <v>0</v>
      </c>
      <c r="AV9" s="16">
        <f t="shared" si="26"/>
        <v>0</v>
      </c>
      <c r="AW9" s="16">
        <f t="shared" si="27"/>
        <v>0</v>
      </c>
    </row>
    <row r="10" spans="1:49" ht="14.5" x14ac:dyDescent="0.35">
      <c r="A10" s="113" t="s">
        <v>31</v>
      </c>
      <c r="B10" s="132">
        <v>9</v>
      </c>
      <c r="C10" s="65">
        <v>9</v>
      </c>
      <c r="D10" s="20"/>
      <c r="E10" s="13">
        <f t="shared" si="0"/>
        <v>916.88875289203247</v>
      </c>
      <c r="F10" s="13">
        <f t="shared" si="1"/>
        <v>3667.5550115681299</v>
      </c>
      <c r="G10" s="17">
        <f t="shared" si="2"/>
        <v>4503.1638127113274</v>
      </c>
      <c r="H10" s="17"/>
      <c r="I10" s="13"/>
      <c r="J10" s="142"/>
      <c r="K10" s="56">
        <v>863.4135767606324</v>
      </c>
      <c r="L10" s="66">
        <v>835.60880114319741</v>
      </c>
      <c r="M10" s="56">
        <v>859.91409129640545</v>
      </c>
      <c r="N10" s="84"/>
      <c r="O10" s="13"/>
      <c r="P10" s="154"/>
      <c r="Q10" s="165"/>
      <c r="R10" s="160">
        <v>955.35974740455731</v>
      </c>
      <c r="S10" s="3">
        <v>988.86759610653553</v>
      </c>
      <c r="T10" s="174"/>
      <c r="U10" s="177"/>
      <c r="V10" s="98"/>
      <c r="W10" s="26"/>
      <c r="X10" s="16">
        <f t="shared" si="3"/>
        <v>0</v>
      </c>
      <c r="Y10" s="16">
        <f t="shared" si="4"/>
        <v>0</v>
      </c>
      <c r="Z10" s="16">
        <f t="shared" si="5"/>
        <v>0</v>
      </c>
      <c r="AA10" s="16">
        <f t="shared" si="6"/>
        <v>1</v>
      </c>
      <c r="AB10" s="16">
        <f t="shared" si="7"/>
        <v>1</v>
      </c>
      <c r="AC10" s="16">
        <f t="shared" si="8"/>
        <v>1</v>
      </c>
      <c r="AD10" s="16">
        <f t="shared" si="9"/>
        <v>0</v>
      </c>
      <c r="AE10" s="16">
        <f t="shared" si="10"/>
        <v>0</v>
      </c>
      <c r="AF10" s="16">
        <f t="shared" si="11"/>
        <v>0</v>
      </c>
      <c r="AG10" s="16">
        <f t="shared" si="12"/>
        <v>0</v>
      </c>
      <c r="AH10" s="16">
        <f t="shared" si="13"/>
        <v>1</v>
      </c>
      <c r="AI10" s="16">
        <f t="shared" si="14"/>
        <v>1</v>
      </c>
      <c r="AJ10" s="16">
        <f t="shared" si="15"/>
        <v>0</v>
      </c>
      <c r="AK10" s="16">
        <f t="shared" si="16"/>
        <v>0</v>
      </c>
      <c r="AM10" s="16">
        <f t="shared" si="17"/>
        <v>5</v>
      </c>
      <c r="AN10" s="16">
        <f t="shared" si="18"/>
        <v>835.60880114319741</v>
      </c>
      <c r="AO10" s="16">
        <f t="shared" si="19"/>
        <v>0</v>
      </c>
      <c r="AP10" s="16">
        <f t="shared" si="20"/>
        <v>0</v>
      </c>
      <c r="AQ10" s="16">
        <f t="shared" si="21"/>
        <v>0</v>
      </c>
      <c r="AR10" s="16">
        <f t="shared" si="22"/>
        <v>0</v>
      </c>
      <c r="AS10" s="16">
        <f t="shared" si="23"/>
        <v>0</v>
      </c>
      <c r="AT10" s="16">
        <f t="shared" si="24"/>
        <v>0</v>
      </c>
      <c r="AU10" s="16">
        <f t="shared" si="25"/>
        <v>0</v>
      </c>
      <c r="AV10" s="16">
        <f t="shared" si="26"/>
        <v>0</v>
      </c>
      <c r="AW10" s="16">
        <f t="shared" si="27"/>
        <v>0</v>
      </c>
    </row>
    <row r="11" spans="1:49" ht="14.5" x14ac:dyDescent="0.35">
      <c r="A11" s="116" t="s">
        <v>72</v>
      </c>
      <c r="B11" s="132">
        <v>10</v>
      </c>
      <c r="C11" s="65">
        <v>10</v>
      </c>
      <c r="D11" s="20"/>
      <c r="E11" s="13">
        <f t="shared" si="0"/>
        <v>912.18261524660761</v>
      </c>
      <c r="F11" s="13">
        <f t="shared" si="1"/>
        <v>3648.7304609864304</v>
      </c>
      <c r="G11" s="17">
        <f t="shared" si="2"/>
        <v>3648.7304609864304</v>
      </c>
      <c r="H11" s="13"/>
      <c r="I11" s="12"/>
      <c r="J11" s="142"/>
      <c r="K11" s="56">
        <v>898.92487289702774</v>
      </c>
      <c r="L11" s="3"/>
      <c r="M11" s="56">
        <v>944.35441448641939</v>
      </c>
      <c r="N11" s="48"/>
      <c r="O11" s="43"/>
      <c r="P11" s="152"/>
      <c r="Q11" s="168"/>
      <c r="R11" s="160">
        <v>904.42012846062812</v>
      </c>
      <c r="S11" s="109"/>
      <c r="T11" s="172"/>
      <c r="U11" s="179">
        <v>901.0310451423552</v>
      </c>
      <c r="V11" s="103"/>
      <c r="W11" s="26"/>
      <c r="X11" s="16">
        <f t="shared" si="3"/>
        <v>0</v>
      </c>
      <c r="Y11" s="16">
        <f t="shared" si="4"/>
        <v>0</v>
      </c>
      <c r="Z11" s="16">
        <f t="shared" si="5"/>
        <v>0</v>
      </c>
      <c r="AA11" s="16">
        <f t="shared" si="6"/>
        <v>1</v>
      </c>
      <c r="AB11" s="16">
        <f t="shared" si="7"/>
        <v>0</v>
      </c>
      <c r="AC11" s="16">
        <f t="shared" si="8"/>
        <v>1</v>
      </c>
      <c r="AD11" s="16">
        <f t="shared" si="9"/>
        <v>0</v>
      </c>
      <c r="AE11" s="16">
        <f t="shared" si="10"/>
        <v>0</v>
      </c>
      <c r="AF11" s="16">
        <f t="shared" si="11"/>
        <v>0</v>
      </c>
      <c r="AG11" s="16">
        <f t="shared" si="12"/>
        <v>0</v>
      </c>
      <c r="AH11" s="16">
        <f t="shared" si="13"/>
        <v>1</v>
      </c>
      <c r="AI11" s="16">
        <f t="shared" si="14"/>
        <v>0</v>
      </c>
      <c r="AJ11" s="16">
        <f t="shared" si="15"/>
        <v>0</v>
      </c>
      <c r="AK11" s="16">
        <f t="shared" si="16"/>
        <v>1</v>
      </c>
      <c r="AM11" s="16">
        <f t="shared" si="17"/>
        <v>4</v>
      </c>
      <c r="AN11" s="16">
        <f t="shared" si="18"/>
        <v>0</v>
      </c>
      <c r="AO11" s="16">
        <f t="shared" si="19"/>
        <v>0</v>
      </c>
      <c r="AP11" s="16">
        <f t="shared" si="20"/>
        <v>0</v>
      </c>
      <c r="AQ11" s="16">
        <f t="shared" si="21"/>
        <v>0</v>
      </c>
      <c r="AR11" s="16">
        <f t="shared" si="22"/>
        <v>0</v>
      </c>
      <c r="AS11" s="16">
        <f t="shared" si="23"/>
        <v>0</v>
      </c>
      <c r="AT11" s="16">
        <f t="shared" si="24"/>
        <v>0</v>
      </c>
      <c r="AU11" s="16">
        <f t="shared" si="25"/>
        <v>0</v>
      </c>
      <c r="AV11" s="16">
        <f t="shared" si="26"/>
        <v>0</v>
      </c>
      <c r="AW11" s="16">
        <f t="shared" si="27"/>
        <v>0</v>
      </c>
    </row>
    <row r="12" spans="1:49" x14ac:dyDescent="0.25">
      <c r="A12" s="113" t="s">
        <v>15</v>
      </c>
      <c r="B12" s="132">
        <v>11</v>
      </c>
      <c r="C12" s="65">
        <v>11</v>
      </c>
      <c r="D12" s="20"/>
      <c r="E12" s="13">
        <f t="shared" si="0"/>
        <v>909.48722652467222</v>
      </c>
      <c r="F12" s="13">
        <f t="shared" si="1"/>
        <v>3637.9489060986889</v>
      </c>
      <c r="G12" s="17">
        <f t="shared" si="2"/>
        <v>3637.9489060986889</v>
      </c>
      <c r="H12" s="13"/>
      <c r="I12" s="3">
        <v>890.62908594315468</v>
      </c>
      <c r="J12" s="139"/>
      <c r="K12" s="56">
        <v>957.39832423547296</v>
      </c>
      <c r="L12" s="66">
        <v>862.50349169265712</v>
      </c>
      <c r="M12" s="101"/>
      <c r="N12" s="13"/>
      <c r="O12" s="83"/>
      <c r="P12" s="154"/>
      <c r="Q12" s="168"/>
      <c r="R12" s="160">
        <v>927.41800422740437</v>
      </c>
      <c r="S12" s="44"/>
      <c r="T12" s="176"/>
      <c r="U12" s="178"/>
      <c r="V12" s="98"/>
      <c r="X12" s="16">
        <f t="shared" ref="X12:X43" si="28">IF(H12&gt;0,1,0)</f>
        <v>0</v>
      </c>
      <c r="Y12" s="16">
        <f t="shared" ref="Y12:Y43" si="29">IF(I12&gt;0,1,0)</f>
        <v>1</v>
      </c>
      <c r="Z12" s="16">
        <f t="shared" ref="Z12:Z43" si="30">IF(J12&gt;0,1,0)</f>
        <v>0</v>
      </c>
      <c r="AA12" s="16">
        <f t="shared" ref="AA12:AA43" si="31">IF(K12&gt;0,1,0)</f>
        <v>1</v>
      </c>
      <c r="AB12" s="16">
        <f t="shared" ref="AB12:AB43" si="32">IF(L12&gt;0,1,0)</f>
        <v>1</v>
      </c>
      <c r="AC12" s="16">
        <f t="shared" ref="AC12:AC43" si="33">IF(M12&gt;0,1,0)</f>
        <v>0</v>
      </c>
      <c r="AD12" s="16">
        <f t="shared" ref="AD12:AD43" si="34">IF(N12&gt;0,1,0)</f>
        <v>0</v>
      </c>
      <c r="AE12" s="16">
        <f t="shared" ref="AE12:AE43" si="35">IF(O12&gt;0,1,0)</f>
        <v>0</v>
      </c>
      <c r="AF12" s="16">
        <f t="shared" ref="AF12:AF43" si="36">IF(P12&gt;0,1,0)</f>
        <v>0</v>
      </c>
      <c r="AG12" s="16">
        <f t="shared" ref="AG12:AG43" si="37">IF(Q12&gt;0,1,0)</f>
        <v>0</v>
      </c>
      <c r="AH12" s="16">
        <f t="shared" ref="AH12:AH43" si="38">IF(R12&gt;0,1,0)</f>
        <v>1</v>
      </c>
      <c r="AI12" s="16">
        <f t="shared" ref="AI12:AI43" si="39">IF(S12&gt;0,1,0)</f>
        <v>0</v>
      </c>
      <c r="AJ12" s="16">
        <f>IF(T34&gt;0,1,0)</f>
        <v>0</v>
      </c>
      <c r="AK12" s="16">
        <f t="shared" ref="AK12:AK43" si="40">IF(U12&gt;0,1,0)</f>
        <v>0</v>
      </c>
      <c r="AM12" s="16">
        <f t="shared" si="17"/>
        <v>4</v>
      </c>
      <c r="AN12" s="16">
        <f t="shared" si="18"/>
        <v>0</v>
      </c>
      <c r="AO12" s="16">
        <f t="shared" si="19"/>
        <v>0</v>
      </c>
      <c r="AP12" s="16">
        <f t="shared" si="20"/>
        <v>0</v>
      </c>
      <c r="AQ12" s="16">
        <f t="shared" si="21"/>
        <v>0</v>
      </c>
      <c r="AR12" s="16">
        <f t="shared" si="22"/>
        <v>0</v>
      </c>
      <c r="AS12" s="16">
        <f t="shared" si="23"/>
        <v>0</v>
      </c>
      <c r="AT12" s="16">
        <f t="shared" si="24"/>
        <v>0</v>
      </c>
      <c r="AU12" s="16">
        <f t="shared" si="25"/>
        <v>0</v>
      </c>
      <c r="AV12" s="16">
        <f t="shared" si="26"/>
        <v>0</v>
      </c>
      <c r="AW12" s="16">
        <f t="shared" si="27"/>
        <v>0</v>
      </c>
    </row>
    <row r="13" spans="1:49" x14ac:dyDescent="0.25">
      <c r="A13" s="113" t="s">
        <v>18</v>
      </c>
      <c r="B13" s="132">
        <v>12</v>
      </c>
      <c r="C13" s="65">
        <v>12</v>
      </c>
      <c r="D13" s="20"/>
      <c r="E13" s="13">
        <f t="shared" si="0"/>
        <v>906.74811996397102</v>
      </c>
      <c r="F13" s="13">
        <f t="shared" si="1"/>
        <v>3626.9924798558841</v>
      </c>
      <c r="G13" s="17">
        <f t="shared" si="2"/>
        <v>4520.4493964684561</v>
      </c>
      <c r="H13" s="17"/>
      <c r="I13" s="3">
        <v>900.89971350691303</v>
      </c>
      <c r="J13" s="140"/>
      <c r="K13" s="56">
        <v>893.45691661257217</v>
      </c>
      <c r="L13" s="3"/>
      <c r="M13" s="56">
        <v>904.92991776489146</v>
      </c>
      <c r="N13" s="84"/>
      <c r="O13" s="17"/>
      <c r="P13" s="111"/>
      <c r="Q13" s="168"/>
      <c r="R13" s="160">
        <v>910.2911062332405</v>
      </c>
      <c r="S13" s="44"/>
      <c r="T13" s="138"/>
      <c r="U13" s="179">
        <v>910.87174235083933</v>
      </c>
      <c r="V13" s="103"/>
      <c r="W13" s="15"/>
      <c r="X13" s="16">
        <f t="shared" si="28"/>
        <v>0</v>
      </c>
      <c r="Y13" s="16">
        <f t="shared" si="29"/>
        <v>1</v>
      </c>
      <c r="Z13" s="16">
        <f t="shared" si="30"/>
        <v>0</v>
      </c>
      <c r="AA13" s="16">
        <f t="shared" si="31"/>
        <v>1</v>
      </c>
      <c r="AB13" s="16">
        <f t="shared" si="32"/>
        <v>0</v>
      </c>
      <c r="AC13" s="16">
        <f t="shared" si="33"/>
        <v>1</v>
      </c>
      <c r="AD13" s="16">
        <f t="shared" si="34"/>
        <v>0</v>
      </c>
      <c r="AE13" s="16">
        <f t="shared" si="35"/>
        <v>0</v>
      </c>
      <c r="AF13" s="16">
        <f t="shared" si="36"/>
        <v>0</v>
      </c>
      <c r="AG13" s="16">
        <f t="shared" si="37"/>
        <v>0</v>
      </c>
      <c r="AH13" s="16">
        <f t="shared" si="38"/>
        <v>1</v>
      </c>
      <c r="AI13" s="16">
        <f t="shared" si="39"/>
        <v>0</v>
      </c>
      <c r="AJ13" s="16">
        <f t="shared" ref="AJ13:AJ44" si="41">IF(T13&gt;0,1,0)</f>
        <v>0</v>
      </c>
      <c r="AK13" s="16">
        <f t="shared" si="40"/>
        <v>1</v>
      </c>
      <c r="AM13" s="16">
        <f t="shared" si="17"/>
        <v>5</v>
      </c>
      <c r="AN13" s="16">
        <f t="shared" si="18"/>
        <v>893.45691661257217</v>
      </c>
      <c r="AO13" s="16">
        <f t="shared" si="19"/>
        <v>0</v>
      </c>
      <c r="AP13" s="16">
        <f t="shared" si="20"/>
        <v>0</v>
      </c>
      <c r="AQ13" s="16">
        <f t="shared" si="21"/>
        <v>0</v>
      </c>
      <c r="AR13" s="16">
        <f t="shared" si="22"/>
        <v>0</v>
      </c>
      <c r="AS13" s="16">
        <f t="shared" si="23"/>
        <v>0</v>
      </c>
      <c r="AT13" s="16">
        <f t="shared" si="24"/>
        <v>0</v>
      </c>
      <c r="AU13" s="16">
        <f t="shared" si="25"/>
        <v>0</v>
      </c>
      <c r="AV13" s="16">
        <f t="shared" si="26"/>
        <v>0</v>
      </c>
      <c r="AW13" s="16">
        <f t="shared" si="27"/>
        <v>0</v>
      </c>
    </row>
    <row r="14" spans="1:49" x14ac:dyDescent="0.25">
      <c r="A14" s="113" t="s">
        <v>37</v>
      </c>
      <c r="B14" s="132">
        <v>13</v>
      </c>
      <c r="C14" s="65">
        <v>13</v>
      </c>
      <c r="D14" s="20"/>
      <c r="E14" s="13">
        <f t="shared" si="0"/>
        <v>903.15123709814134</v>
      </c>
      <c r="F14" s="13">
        <f t="shared" si="1"/>
        <v>3612.6049483925653</v>
      </c>
      <c r="G14" s="17">
        <f t="shared" si="2"/>
        <v>3612.6049483925653</v>
      </c>
      <c r="H14" s="37">
        <v>936.88893159085126</v>
      </c>
      <c r="I14" s="17"/>
      <c r="J14" s="139"/>
      <c r="K14" s="3"/>
      <c r="L14" s="66">
        <v>869.29526676531896</v>
      </c>
      <c r="M14" s="56">
        <v>906.37955270679856</v>
      </c>
      <c r="N14" s="46"/>
      <c r="O14" s="84"/>
      <c r="P14" s="155"/>
      <c r="Q14" s="165"/>
      <c r="R14" s="161"/>
      <c r="S14" s="44"/>
      <c r="T14" s="174"/>
      <c r="U14" s="179">
        <v>900.04119732959612</v>
      </c>
      <c r="V14" s="98"/>
      <c r="X14" s="16">
        <f t="shared" si="28"/>
        <v>1</v>
      </c>
      <c r="Y14" s="16">
        <f t="shared" si="29"/>
        <v>0</v>
      </c>
      <c r="Z14" s="16">
        <f t="shared" si="30"/>
        <v>0</v>
      </c>
      <c r="AA14" s="16">
        <f t="shared" si="31"/>
        <v>0</v>
      </c>
      <c r="AB14" s="16">
        <f t="shared" si="32"/>
        <v>1</v>
      </c>
      <c r="AC14" s="16">
        <f t="shared" si="33"/>
        <v>1</v>
      </c>
      <c r="AD14" s="16">
        <f t="shared" si="34"/>
        <v>0</v>
      </c>
      <c r="AE14" s="16">
        <f t="shared" si="35"/>
        <v>0</v>
      </c>
      <c r="AF14" s="16">
        <f t="shared" si="36"/>
        <v>0</v>
      </c>
      <c r="AG14" s="16">
        <f t="shared" si="37"/>
        <v>0</v>
      </c>
      <c r="AH14" s="16">
        <f t="shared" si="38"/>
        <v>0</v>
      </c>
      <c r="AI14" s="16">
        <f t="shared" si="39"/>
        <v>0</v>
      </c>
      <c r="AJ14" s="16">
        <f t="shared" si="41"/>
        <v>0</v>
      </c>
      <c r="AK14" s="16">
        <f t="shared" si="40"/>
        <v>1</v>
      </c>
      <c r="AM14" s="16">
        <f t="shared" si="17"/>
        <v>4</v>
      </c>
      <c r="AN14" s="16">
        <f t="shared" si="18"/>
        <v>0</v>
      </c>
      <c r="AO14" s="16">
        <f t="shared" si="19"/>
        <v>0</v>
      </c>
      <c r="AP14" s="16">
        <f t="shared" si="20"/>
        <v>0</v>
      </c>
      <c r="AQ14" s="16">
        <f t="shared" si="21"/>
        <v>0</v>
      </c>
      <c r="AR14" s="16">
        <f t="shared" si="22"/>
        <v>0</v>
      </c>
      <c r="AS14" s="16">
        <f t="shared" si="23"/>
        <v>0</v>
      </c>
      <c r="AT14" s="16">
        <f t="shared" si="24"/>
        <v>0</v>
      </c>
      <c r="AU14" s="16">
        <f t="shared" si="25"/>
        <v>0</v>
      </c>
      <c r="AV14" s="16">
        <f t="shared" si="26"/>
        <v>0</v>
      </c>
      <c r="AW14" s="16">
        <f t="shared" si="27"/>
        <v>0</v>
      </c>
    </row>
    <row r="15" spans="1:49" x14ac:dyDescent="0.25">
      <c r="A15" s="114" t="s">
        <v>43</v>
      </c>
      <c r="B15" s="132">
        <v>14</v>
      </c>
      <c r="C15" s="65">
        <v>14</v>
      </c>
      <c r="D15" s="20"/>
      <c r="E15" s="13">
        <f t="shared" si="0"/>
        <v>863.04812784450883</v>
      </c>
      <c r="F15" s="13">
        <f t="shared" si="1"/>
        <v>3452.1925113780353</v>
      </c>
      <c r="G15" s="17">
        <f t="shared" si="2"/>
        <v>3452.1925113780353</v>
      </c>
      <c r="H15" s="13"/>
      <c r="I15" s="3">
        <v>874.04615641573491</v>
      </c>
      <c r="J15" s="146"/>
      <c r="K15" s="56">
        <v>826.15793839406444</v>
      </c>
      <c r="L15" s="3"/>
      <c r="M15" s="56">
        <v>843.10127305675644</v>
      </c>
      <c r="N15" s="46"/>
      <c r="O15" s="83"/>
      <c r="P15" s="86"/>
      <c r="Q15" s="168"/>
      <c r="R15" s="160">
        <v>908.88714351147974</v>
      </c>
      <c r="S15" s="44"/>
      <c r="T15" s="176"/>
      <c r="U15" s="178"/>
      <c r="V15" s="98"/>
      <c r="X15" s="16">
        <f t="shared" si="28"/>
        <v>0</v>
      </c>
      <c r="Y15" s="16">
        <f t="shared" si="29"/>
        <v>1</v>
      </c>
      <c r="Z15" s="16">
        <f t="shared" si="30"/>
        <v>0</v>
      </c>
      <c r="AA15" s="16">
        <f t="shared" si="31"/>
        <v>1</v>
      </c>
      <c r="AB15" s="16">
        <f t="shared" si="32"/>
        <v>0</v>
      </c>
      <c r="AC15" s="16">
        <f t="shared" si="33"/>
        <v>1</v>
      </c>
      <c r="AD15" s="16">
        <f t="shared" si="34"/>
        <v>0</v>
      </c>
      <c r="AE15" s="16">
        <f t="shared" si="35"/>
        <v>0</v>
      </c>
      <c r="AF15" s="16">
        <f t="shared" si="36"/>
        <v>0</v>
      </c>
      <c r="AG15" s="16">
        <f t="shared" si="37"/>
        <v>0</v>
      </c>
      <c r="AH15" s="16">
        <f t="shared" si="38"/>
        <v>1</v>
      </c>
      <c r="AI15" s="16">
        <f t="shared" si="39"/>
        <v>0</v>
      </c>
      <c r="AJ15" s="16">
        <f t="shared" si="41"/>
        <v>0</v>
      </c>
      <c r="AK15" s="16">
        <f t="shared" si="40"/>
        <v>0</v>
      </c>
      <c r="AM15" s="16">
        <f t="shared" si="17"/>
        <v>4</v>
      </c>
      <c r="AN15" s="16">
        <f t="shared" si="18"/>
        <v>0</v>
      </c>
      <c r="AO15" s="16">
        <f t="shared" si="19"/>
        <v>0</v>
      </c>
      <c r="AP15" s="16">
        <f t="shared" si="20"/>
        <v>0</v>
      </c>
      <c r="AQ15" s="16">
        <f t="shared" si="21"/>
        <v>0</v>
      </c>
      <c r="AR15" s="16">
        <f t="shared" si="22"/>
        <v>0</v>
      </c>
      <c r="AS15" s="16">
        <f t="shared" si="23"/>
        <v>0</v>
      </c>
      <c r="AT15" s="16">
        <f t="shared" si="24"/>
        <v>0</v>
      </c>
      <c r="AU15" s="16">
        <f t="shared" si="25"/>
        <v>0</v>
      </c>
      <c r="AV15" s="16">
        <f t="shared" si="26"/>
        <v>0</v>
      </c>
      <c r="AW15" s="16">
        <f t="shared" si="27"/>
        <v>0</v>
      </c>
    </row>
    <row r="16" spans="1:49" x14ac:dyDescent="0.25">
      <c r="A16" s="113" t="s">
        <v>51</v>
      </c>
      <c r="B16" s="132">
        <v>15</v>
      </c>
      <c r="C16" s="65">
        <v>15</v>
      </c>
      <c r="D16" s="20"/>
      <c r="E16" s="13">
        <f t="shared" si="0"/>
        <v>766.67051316361415</v>
      </c>
      <c r="F16" s="13">
        <f t="shared" si="1"/>
        <v>3066.6820526544566</v>
      </c>
      <c r="G16" s="17">
        <f t="shared" si="2"/>
        <v>3066.6820526544566</v>
      </c>
      <c r="H16" s="17"/>
      <c r="I16" s="13"/>
      <c r="J16" s="139"/>
      <c r="K16" s="17"/>
      <c r="L16" s="66">
        <v>245.11797881206266</v>
      </c>
      <c r="M16" s="69">
        <v>952.46173764664479</v>
      </c>
      <c r="N16" s="84"/>
      <c r="O16" s="13"/>
      <c r="P16" s="154"/>
      <c r="Q16" s="166"/>
      <c r="R16" s="160">
        <v>943.02963716919646</v>
      </c>
      <c r="S16" s="3">
        <v>926.07269902655241</v>
      </c>
      <c r="T16" s="150"/>
      <c r="U16" s="178"/>
      <c r="X16" s="16">
        <f t="shared" si="28"/>
        <v>0</v>
      </c>
      <c r="Y16" s="16">
        <f t="shared" si="29"/>
        <v>0</v>
      </c>
      <c r="Z16" s="16">
        <f t="shared" si="30"/>
        <v>0</v>
      </c>
      <c r="AA16" s="16">
        <f t="shared" si="31"/>
        <v>0</v>
      </c>
      <c r="AB16" s="16">
        <f t="shared" si="32"/>
        <v>1</v>
      </c>
      <c r="AC16" s="16">
        <f t="shared" si="33"/>
        <v>1</v>
      </c>
      <c r="AD16" s="16">
        <f t="shared" si="34"/>
        <v>0</v>
      </c>
      <c r="AE16" s="16">
        <f t="shared" si="35"/>
        <v>0</v>
      </c>
      <c r="AF16" s="16">
        <f t="shared" si="36"/>
        <v>0</v>
      </c>
      <c r="AG16" s="16">
        <f t="shared" si="37"/>
        <v>0</v>
      </c>
      <c r="AH16" s="16">
        <f t="shared" si="38"/>
        <v>1</v>
      </c>
      <c r="AI16" s="16">
        <f t="shared" si="39"/>
        <v>1</v>
      </c>
      <c r="AJ16" s="16">
        <f t="shared" si="41"/>
        <v>0</v>
      </c>
      <c r="AK16" s="16">
        <f t="shared" si="40"/>
        <v>0</v>
      </c>
      <c r="AM16" s="16">
        <f t="shared" si="17"/>
        <v>4</v>
      </c>
      <c r="AN16" s="16">
        <f t="shared" si="18"/>
        <v>0</v>
      </c>
      <c r="AO16" s="16">
        <f t="shared" si="19"/>
        <v>0</v>
      </c>
      <c r="AP16" s="16">
        <f t="shared" si="20"/>
        <v>0</v>
      </c>
      <c r="AQ16" s="16">
        <f t="shared" si="21"/>
        <v>0</v>
      </c>
      <c r="AR16" s="16">
        <f t="shared" si="22"/>
        <v>0</v>
      </c>
      <c r="AS16" s="16">
        <f t="shared" si="23"/>
        <v>0</v>
      </c>
      <c r="AT16" s="16">
        <f t="shared" si="24"/>
        <v>0</v>
      </c>
      <c r="AU16" s="16">
        <f t="shared" si="25"/>
        <v>0</v>
      </c>
      <c r="AV16" s="16">
        <f t="shared" si="26"/>
        <v>0</v>
      </c>
      <c r="AW16" s="16">
        <f t="shared" si="27"/>
        <v>0</v>
      </c>
    </row>
    <row r="17" spans="1:49" x14ac:dyDescent="0.25">
      <c r="A17" s="113" t="s">
        <v>14</v>
      </c>
      <c r="B17" s="132">
        <v>16</v>
      </c>
      <c r="C17" s="65">
        <v>16</v>
      </c>
      <c r="D17" s="20"/>
      <c r="E17" s="13">
        <f t="shared" si="0"/>
        <v>701.9104246428443</v>
      </c>
      <c r="F17" s="13">
        <f t="shared" si="1"/>
        <v>2807.6416985713772</v>
      </c>
      <c r="G17" s="17">
        <f t="shared" si="2"/>
        <v>2807.6416985713772</v>
      </c>
      <c r="H17" s="13"/>
      <c r="I17" s="3">
        <v>976.18524539567647</v>
      </c>
      <c r="J17" s="139"/>
      <c r="K17" s="56">
        <v>910.93892083858691</v>
      </c>
      <c r="L17" s="66">
        <v>920.51753233711395</v>
      </c>
      <c r="M17" s="101"/>
      <c r="N17" s="13"/>
      <c r="O17" s="83"/>
      <c r="P17" s="154"/>
      <c r="Q17" s="168"/>
      <c r="R17" s="161"/>
      <c r="S17" s="44"/>
      <c r="T17" s="172"/>
      <c r="U17" s="178"/>
      <c r="V17" s="98"/>
      <c r="X17" s="16">
        <f t="shared" si="28"/>
        <v>0</v>
      </c>
      <c r="Y17" s="16">
        <f t="shared" si="29"/>
        <v>1</v>
      </c>
      <c r="Z17" s="16">
        <f t="shared" si="30"/>
        <v>0</v>
      </c>
      <c r="AA17" s="16">
        <f t="shared" si="31"/>
        <v>1</v>
      </c>
      <c r="AB17" s="16">
        <f t="shared" si="32"/>
        <v>1</v>
      </c>
      <c r="AC17" s="16">
        <f t="shared" si="33"/>
        <v>0</v>
      </c>
      <c r="AD17" s="16">
        <f t="shared" si="34"/>
        <v>0</v>
      </c>
      <c r="AE17" s="16">
        <f t="shared" si="35"/>
        <v>0</v>
      </c>
      <c r="AF17" s="16">
        <f t="shared" si="36"/>
        <v>0</v>
      </c>
      <c r="AG17" s="16">
        <f t="shared" si="37"/>
        <v>0</v>
      </c>
      <c r="AH17" s="16">
        <f t="shared" si="38"/>
        <v>0</v>
      </c>
      <c r="AI17" s="16">
        <f t="shared" si="39"/>
        <v>0</v>
      </c>
      <c r="AJ17" s="16">
        <f t="shared" si="41"/>
        <v>0</v>
      </c>
      <c r="AK17" s="16">
        <f t="shared" si="40"/>
        <v>0</v>
      </c>
      <c r="AM17" s="16">
        <f t="shared" si="17"/>
        <v>3</v>
      </c>
      <c r="AN17" s="16">
        <f t="shared" si="18"/>
        <v>0</v>
      </c>
      <c r="AO17" s="16">
        <f t="shared" si="19"/>
        <v>0</v>
      </c>
      <c r="AP17" s="16">
        <f t="shared" si="20"/>
        <v>0</v>
      </c>
      <c r="AQ17" s="16">
        <f t="shared" si="21"/>
        <v>0</v>
      </c>
      <c r="AR17" s="16">
        <f t="shared" si="22"/>
        <v>0</v>
      </c>
      <c r="AS17" s="16">
        <f t="shared" si="23"/>
        <v>0</v>
      </c>
      <c r="AT17" s="16">
        <f t="shared" si="24"/>
        <v>0</v>
      </c>
      <c r="AU17" s="16">
        <f t="shared" si="25"/>
        <v>0</v>
      </c>
      <c r="AV17" s="16">
        <f t="shared" si="26"/>
        <v>0</v>
      </c>
      <c r="AW17" s="16">
        <f t="shared" si="27"/>
        <v>0</v>
      </c>
    </row>
    <row r="18" spans="1:49" x14ac:dyDescent="0.25">
      <c r="A18" s="113" t="s">
        <v>30</v>
      </c>
      <c r="B18" s="132">
        <v>17</v>
      </c>
      <c r="C18" s="65">
        <v>17</v>
      </c>
      <c r="D18" s="20"/>
      <c r="E18" s="13">
        <f t="shared" si="0"/>
        <v>671.91363450562096</v>
      </c>
      <c r="F18" s="13">
        <f t="shared" si="1"/>
        <v>2687.6545380224838</v>
      </c>
      <c r="G18" s="17">
        <f t="shared" si="2"/>
        <v>2687.6545380224838</v>
      </c>
      <c r="H18" s="17"/>
      <c r="I18" s="13"/>
      <c r="J18" s="142"/>
      <c r="K18" s="17"/>
      <c r="L18" s="66">
        <v>867.66888826814352</v>
      </c>
      <c r="M18" s="19"/>
      <c r="N18" s="84"/>
      <c r="O18" s="13"/>
      <c r="P18" s="154"/>
      <c r="Q18" s="166"/>
      <c r="R18" s="160">
        <v>885.77498698795341</v>
      </c>
      <c r="S18" s="3">
        <v>934.21066276638703</v>
      </c>
      <c r="T18" s="150"/>
      <c r="U18" s="177"/>
      <c r="V18" s="78"/>
      <c r="X18" s="16">
        <f t="shared" si="28"/>
        <v>0</v>
      </c>
      <c r="Y18" s="16">
        <f t="shared" si="29"/>
        <v>0</v>
      </c>
      <c r="Z18" s="16">
        <f t="shared" si="30"/>
        <v>0</v>
      </c>
      <c r="AA18" s="16">
        <f t="shared" si="31"/>
        <v>0</v>
      </c>
      <c r="AB18" s="16">
        <f t="shared" si="32"/>
        <v>1</v>
      </c>
      <c r="AC18" s="16">
        <f t="shared" si="33"/>
        <v>0</v>
      </c>
      <c r="AD18" s="16">
        <f t="shared" si="34"/>
        <v>0</v>
      </c>
      <c r="AE18" s="16">
        <f t="shared" si="35"/>
        <v>0</v>
      </c>
      <c r="AF18" s="16">
        <f t="shared" si="36"/>
        <v>0</v>
      </c>
      <c r="AG18" s="16">
        <f t="shared" si="37"/>
        <v>0</v>
      </c>
      <c r="AH18" s="16">
        <f t="shared" si="38"/>
        <v>1</v>
      </c>
      <c r="AI18" s="16">
        <f t="shared" si="39"/>
        <v>1</v>
      </c>
      <c r="AJ18" s="16">
        <f t="shared" si="41"/>
        <v>0</v>
      </c>
      <c r="AK18" s="16">
        <f t="shared" si="40"/>
        <v>0</v>
      </c>
      <c r="AM18" s="16">
        <f t="shared" si="17"/>
        <v>3</v>
      </c>
      <c r="AN18" s="16">
        <f t="shared" si="18"/>
        <v>0</v>
      </c>
      <c r="AO18" s="16">
        <f t="shared" si="19"/>
        <v>0</v>
      </c>
      <c r="AP18" s="16">
        <f t="shared" si="20"/>
        <v>0</v>
      </c>
      <c r="AQ18" s="16">
        <f t="shared" si="21"/>
        <v>0</v>
      </c>
      <c r="AR18" s="16">
        <f t="shared" si="22"/>
        <v>0</v>
      </c>
      <c r="AS18" s="16">
        <f t="shared" si="23"/>
        <v>0</v>
      </c>
      <c r="AT18" s="16">
        <f t="shared" si="24"/>
        <v>0</v>
      </c>
      <c r="AU18" s="16">
        <f t="shared" si="25"/>
        <v>0</v>
      </c>
      <c r="AV18" s="16">
        <f>IF(AF18&gt;0,1,0)</f>
        <v>0</v>
      </c>
      <c r="AW18" s="16">
        <f t="shared" si="27"/>
        <v>0</v>
      </c>
    </row>
    <row r="19" spans="1:49" x14ac:dyDescent="0.25">
      <c r="A19" s="117" t="s">
        <v>76</v>
      </c>
      <c r="B19" s="132">
        <v>18</v>
      </c>
      <c r="C19" s="65">
        <v>18</v>
      </c>
      <c r="D19" s="20"/>
      <c r="E19" s="13">
        <f t="shared" si="0"/>
        <v>661.46556974573241</v>
      </c>
      <c r="F19" s="13">
        <f t="shared" si="1"/>
        <v>2645.8622789829296</v>
      </c>
      <c r="G19" s="17">
        <f t="shared" si="2"/>
        <v>2645.8622789829296</v>
      </c>
      <c r="H19" s="13"/>
      <c r="I19" s="3">
        <v>927.02389086438427</v>
      </c>
      <c r="J19" s="139"/>
      <c r="K19" s="56">
        <v>853.11215067421074</v>
      </c>
      <c r="L19" s="66">
        <v>865.72623744433486</v>
      </c>
      <c r="M19" s="73"/>
      <c r="N19" s="48"/>
      <c r="O19" s="83"/>
      <c r="P19" s="151"/>
      <c r="Q19" s="168"/>
      <c r="R19" s="161"/>
      <c r="S19" s="109"/>
      <c r="T19" s="149"/>
      <c r="U19" s="178"/>
      <c r="V19" s="81"/>
      <c r="W19" s="15"/>
      <c r="X19" s="16">
        <f t="shared" si="28"/>
        <v>0</v>
      </c>
      <c r="Y19" s="16">
        <f t="shared" si="29"/>
        <v>1</v>
      </c>
      <c r="Z19" s="16">
        <f t="shared" si="30"/>
        <v>0</v>
      </c>
      <c r="AA19" s="16">
        <f t="shared" si="31"/>
        <v>1</v>
      </c>
      <c r="AB19" s="16">
        <f t="shared" si="32"/>
        <v>1</v>
      </c>
      <c r="AC19" s="16">
        <f t="shared" si="33"/>
        <v>0</v>
      </c>
      <c r="AD19" s="16">
        <f t="shared" si="34"/>
        <v>0</v>
      </c>
      <c r="AE19" s="16">
        <f t="shared" si="35"/>
        <v>0</v>
      </c>
      <c r="AF19" s="16">
        <f t="shared" si="36"/>
        <v>0</v>
      </c>
      <c r="AG19" s="16">
        <f t="shared" si="37"/>
        <v>0</v>
      </c>
      <c r="AH19" s="16">
        <f t="shared" si="38"/>
        <v>0</v>
      </c>
      <c r="AI19" s="16">
        <f t="shared" si="39"/>
        <v>0</v>
      </c>
      <c r="AJ19" s="16">
        <f t="shared" si="41"/>
        <v>0</v>
      </c>
      <c r="AK19" s="16">
        <f t="shared" si="40"/>
        <v>0</v>
      </c>
      <c r="AM19" s="16">
        <f t="shared" si="17"/>
        <v>3</v>
      </c>
      <c r="AN19" s="16">
        <f t="shared" si="18"/>
        <v>0</v>
      </c>
      <c r="AO19" s="16">
        <f t="shared" si="19"/>
        <v>0</v>
      </c>
      <c r="AP19" s="16">
        <f t="shared" si="20"/>
        <v>0</v>
      </c>
      <c r="AQ19" s="16">
        <f t="shared" si="21"/>
        <v>0</v>
      </c>
      <c r="AR19" s="16">
        <f t="shared" si="22"/>
        <v>0</v>
      </c>
      <c r="AS19" s="16">
        <f t="shared" si="23"/>
        <v>0</v>
      </c>
      <c r="AT19" s="16">
        <f t="shared" si="24"/>
        <v>0</v>
      </c>
      <c r="AU19" s="16">
        <f t="shared" si="25"/>
        <v>0</v>
      </c>
      <c r="AV19" s="16">
        <f t="shared" ref="AV19:AV54" si="42">IF($AM19&gt;12,SMALL($I19:$U19,9),0)</f>
        <v>0</v>
      </c>
      <c r="AW19" s="16">
        <f t="shared" si="27"/>
        <v>0</v>
      </c>
    </row>
    <row r="20" spans="1:49" x14ac:dyDescent="0.25">
      <c r="A20" s="122" t="s">
        <v>99</v>
      </c>
      <c r="B20" s="132">
        <v>19</v>
      </c>
      <c r="C20" s="65">
        <v>19</v>
      </c>
      <c r="D20" s="12"/>
      <c r="E20" s="13">
        <f t="shared" si="0"/>
        <v>604.42646724706583</v>
      </c>
      <c r="F20" s="13">
        <f t="shared" si="1"/>
        <v>2417.7058689882633</v>
      </c>
      <c r="G20" s="17">
        <f t="shared" si="2"/>
        <v>2417.7058689882633</v>
      </c>
      <c r="H20" s="37">
        <v>854.26142961266214</v>
      </c>
      <c r="I20" s="12"/>
      <c r="J20" s="140"/>
      <c r="K20" s="12"/>
      <c r="L20" s="80">
        <v>748.16065710770113</v>
      </c>
      <c r="M20" s="48"/>
      <c r="N20" s="12"/>
      <c r="O20" s="84"/>
      <c r="P20" s="156"/>
      <c r="Q20" s="163"/>
      <c r="R20" s="164"/>
      <c r="S20" s="12"/>
      <c r="T20" s="172"/>
      <c r="U20" s="181">
        <v>815.28378226790028</v>
      </c>
      <c r="X20" s="16">
        <f t="shared" si="28"/>
        <v>1</v>
      </c>
      <c r="Y20" s="16">
        <f t="shared" si="29"/>
        <v>0</v>
      </c>
      <c r="Z20" s="16">
        <f t="shared" si="30"/>
        <v>0</v>
      </c>
      <c r="AA20" s="16">
        <f t="shared" si="31"/>
        <v>0</v>
      </c>
      <c r="AB20" s="16">
        <f t="shared" si="32"/>
        <v>1</v>
      </c>
      <c r="AC20" s="16">
        <f t="shared" si="33"/>
        <v>0</v>
      </c>
      <c r="AD20" s="16">
        <f t="shared" si="34"/>
        <v>0</v>
      </c>
      <c r="AE20" s="16">
        <f t="shared" si="35"/>
        <v>0</v>
      </c>
      <c r="AF20" s="16">
        <f t="shared" si="36"/>
        <v>0</v>
      </c>
      <c r="AG20" s="16">
        <f t="shared" si="37"/>
        <v>0</v>
      </c>
      <c r="AH20" s="16">
        <f t="shared" si="38"/>
        <v>0</v>
      </c>
      <c r="AI20" s="16">
        <f t="shared" si="39"/>
        <v>0</v>
      </c>
      <c r="AJ20" s="16">
        <f t="shared" si="41"/>
        <v>0</v>
      </c>
      <c r="AK20" s="16">
        <f t="shared" si="40"/>
        <v>1</v>
      </c>
      <c r="AM20" s="16">
        <f t="shared" si="17"/>
        <v>3</v>
      </c>
      <c r="AN20" s="16">
        <f t="shared" si="18"/>
        <v>0</v>
      </c>
      <c r="AO20" s="16">
        <f t="shared" si="19"/>
        <v>0</v>
      </c>
      <c r="AP20" s="16">
        <f t="shared" si="20"/>
        <v>0</v>
      </c>
      <c r="AQ20" s="16">
        <f t="shared" si="21"/>
        <v>0</v>
      </c>
      <c r="AR20" s="16">
        <f t="shared" si="22"/>
        <v>0</v>
      </c>
      <c r="AS20" s="16">
        <f t="shared" si="23"/>
        <v>0</v>
      </c>
      <c r="AT20" s="16">
        <f t="shared" si="24"/>
        <v>0</v>
      </c>
      <c r="AU20" s="16">
        <f t="shared" si="25"/>
        <v>0</v>
      </c>
      <c r="AV20" s="16">
        <f t="shared" si="42"/>
        <v>0</v>
      </c>
      <c r="AW20" s="16">
        <f t="shared" si="27"/>
        <v>0</v>
      </c>
    </row>
    <row r="21" spans="1:49" x14ac:dyDescent="0.25">
      <c r="A21" s="118" t="s">
        <v>45</v>
      </c>
      <c r="B21" s="132">
        <v>20</v>
      </c>
      <c r="C21" s="65">
        <v>20</v>
      </c>
      <c r="D21" s="20"/>
      <c r="E21" s="13">
        <f t="shared" si="0"/>
        <v>497.60015312170776</v>
      </c>
      <c r="F21" s="13">
        <f t="shared" si="1"/>
        <v>1990.4006124868311</v>
      </c>
      <c r="G21" s="17">
        <f t="shared" si="2"/>
        <v>1990.4006124868311</v>
      </c>
      <c r="H21" s="42"/>
      <c r="I21" s="3">
        <v>719.54211103307352</v>
      </c>
      <c r="J21" s="139"/>
      <c r="K21" s="56">
        <v>720.60678663701515</v>
      </c>
      <c r="L21" s="3"/>
      <c r="M21" s="56">
        <v>359.76648738105445</v>
      </c>
      <c r="N21" s="84"/>
      <c r="O21" s="13"/>
      <c r="P21" s="151"/>
      <c r="Q21" s="159"/>
      <c r="R21" s="161"/>
      <c r="S21" s="3">
        <v>190.4852274356879</v>
      </c>
      <c r="T21" s="138"/>
      <c r="U21" s="178"/>
      <c r="V21" s="79"/>
      <c r="X21" s="16">
        <f t="shared" si="28"/>
        <v>0</v>
      </c>
      <c r="Y21" s="16">
        <f t="shared" si="29"/>
        <v>1</v>
      </c>
      <c r="Z21" s="16">
        <f t="shared" si="30"/>
        <v>0</v>
      </c>
      <c r="AA21" s="16">
        <f t="shared" si="31"/>
        <v>1</v>
      </c>
      <c r="AB21" s="16">
        <f t="shared" si="32"/>
        <v>0</v>
      </c>
      <c r="AC21" s="16">
        <f t="shared" si="33"/>
        <v>1</v>
      </c>
      <c r="AD21" s="16">
        <f t="shared" si="34"/>
        <v>0</v>
      </c>
      <c r="AE21" s="16">
        <f t="shared" si="35"/>
        <v>0</v>
      </c>
      <c r="AF21" s="16">
        <f t="shared" si="36"/>
        <v>0</v>
      </c>
      <c r="AG21" s="16">
        <f t="shared" si="37"/>
        <v>0</v>
      </c>
      <c r="AH21" s="16">
        <f t="shared" si="38"/>
        <v>0</v>
      </c>
      <c r="AI21" s="16">
        <f t="shared" si="39"/>
        <v>1</v>
      </c>
      <c r="AJ21" s="16">
        <f t="shared" si="41"/>
        <v>0</v>
      </c>
      <c r="AK21" s="16">
        <f t="shared" si="40"/>
        <v>0</v>
      </c>
      <c r="AM21" s="16">
        <f t="shared" si="17"/>
        <v>4</v>
      </c>
      <c r="AN21" s="16">
        <f t="shared" si="18"/>
        <v>0</v>
      </c>
      <c r="AO21" s="16">
        <f t="shared" si="19"/>
        <v>0</v>
      </c>
      <c r="AP21" s="16">
        <f t="shared" si="20"/>
        <v>0</v>
      </c>
      <c r="AQ21" s="16">
        <f t="shared" si="21"/>
        <v>0</v>
      </c>
      <c r="AR21" s="16">
        <f t="shared" si="22"/>
        <v>0</v>
      </c>
      <c r="AS21" s="16">
        <f t="shared" si="23"/>
        <v>0</v>
      </c>
      <c r="AT21" s="16">
        <f t="shared" si="24"/>
        <v>0</v>
      </c>
      <c r="AU21" s="16">
        <f t="shared" si="25"/>
        <v>0</v>
      </c>
      <c r="AV21" s="16">
        <f t="shared" si="42"/>
        <v>0</v>
      </c>
      <c r="AW21" s="16">
        <f t="shared" si="27"/>
        <v>0</v>
      </c>
    </row>
    <row r="22" spans="1:49" x14ac:dyDescent="0.25">
      <c r="A22" s="113" t="s">
        <v>46</v>
      </c>
      <c r="B22" s="132">
        <v>21</v>
      </c>
      <c r="C22" s="65">
        <v>21</v>
      </c>
      <c r="D22" s="20"/>
      <c r="E22" s="13">
        <f t="shared" si="0"/>
        <v>481.01914615331879</v>
      </c>
      <c r="F22" s="13">
        <f t="shared" si="1"/>
        <v>1924.0765846132751</v>
      </c>
      <c r="G22" s="17">
        <f t="shared" si="2"/>
        <v>1924.0765846132751</v>
      </c>
      <c r="H22" s="17"/>
      <c r="I22" s="42"/>
      <c r="J22" s="139"/>
      <c r="K22" s="56">
        <v>984.99709868277648</v>
      </c>
      <c r="L22" s="66">
        <v>939.07948593049866</v>
      </c>
      <c r="M22" s="17"/>
      <c r="N22" s="13"/>
      <c r="O22" s="13"/>
      <c r="P22" s="151"/>
      <c r="Q22" s="168"/>
      <c r="R22" s="161"/>
      <c r="S22" s="44"/>
      <c r="T22" s="176"/>
      <c r="U22" s="178"/>
      <c r="X22" s="16">
        <f t="shared" si="28"/>
        <v>0</v>
      </c>
      <c r="Y22" s="16">
        <f t="shared" si="29"/>
        <v>0</v>
      </c>
      <c r="Z22" s="16">
        <f t="shared" si="30"/>
        <v>0</v>
      </c>
      <c r="AA22" s="16">
        <f t="shared" si="31"/>
        <v>1</v>
      </c>
      <c r="AB22" s="16">
        <f t="shared" si="32"/>
        <v>1</v>
      </c>
      <c r="AC22" s="16">
        <f t="shared" si="33"/>
        <v>0</v>
      </c>
      <c r="AD22" s="16">
        <f t="shared" si="34"/>
        <v>0</v>
      </c>
      <c r="AE22" s="16">
        <f t="shared" si="35"/>
        <v>0</v>
      </c>
      <c r="AF22" s="16">
        <f t="shared" si="36"/>
        <v>0</v>
      </c>
      <c r="AG22" s="16">
        <f t="shared" si="37"/>
        <v>0</v>
      </c>
      <c r="AH22" s="16">
        <f t="shared" si="38"/>
        <v>0</v>
      </c>
      <c r="AI22" s="16">
        <f t="shared" si="39"/>
        <v>0</v>
      </c>
      <c r="AJ22" s="16">
        <f t="shared" si="41"/>
        <v>0</v>
      </c>
      <c r="AK22" s="16">
        <f t="shared" si="40"/>
        <v>0</v>
      </c>
      <c r="AM22" s="16">
        <f t="shared" si="17"/>
        <v>2</v>
      </c>
      <c r="AN22" s="16">
        <f t="shared" si="18"/>
        <v>0</v>
      </c>
      <c r="AO22" s="16">
        <f t="shared" si="19"/>
        <v>0</v>
      </c>
      <c r="AP22" s="16">
        <f t="shared" si="20"/>
        <v>0</v>
      </c>
      <c r="AQ22" s="16">
        <f t="shared" si="21"/>
        <v>0</v>
      </c>
      <c r="AR22" s="16">
        <f t="shared" si="22"/>
        <v>0</v>
      </c>
      <c r="AS22" s="16">
        <f t="shared" si="23"/>
        <v>0</v>
      </c>
      <c r="AT22" s="16">
        <f t="shared" si="24"/>
        <v>0</v>
      </c>
      <c r="AU22" s="16">
        <f t="shared" si="25"/>
        <v>0</v>
      </c>
      <c r="AV22" s="16">
        <f t="shared" si="42"/>
        <v>0</v>
      </c>
      <c r="AW22" s="16">
        <f t="shared" si="27"/>
        <v>0</v>
      </c>
    </row>
    <row r="23" spans="1:49" x14ac:dyDescent="0.25">
      <c r="A23" s="113" t="s">
        <v>22</v>
      </c>
      <c r="B23" s="132">
        <v>22</v>
      </c>
      <c r="C23" s="31"/>
      <c r="D23" s="20"/>
      <c r="E23" s="13">
        <f t="shared" si="0"/>
        <v>479.45491941570242</v>
      </c>
      <c r="F23" s="13">
        <f t="shared" si="1"/>
        <v>1917.8196776628097</v>
      </c>
      <c r="G23" s="17">
        <f t="shared" si="2"/>
        <v>1917.8196776628097</v>
      </c>
      <c r="H23" s="13"/>
      <c r="I23" s="42"/>
      <c r="J23" s="147"/>
      <c r="K23" s="56">
        <v>940.53411188642065</v>
      </c>
      <c r="L23" s="3"/>
      <c r="M23" s="69">
        <v>977.28556577638915</v>
      </c>
      <c r="N23" s="13"/>
      <c r="O23" s="17"/>
      <c r="P23" s="151"/>
      <c r="Q23" s="162"/>
      <c r="R23" s="161"/>
      <c r="S23" s="44"/>
      <c r="T23" s="173"/>
      <c r="U23" s="177"/>
      <c r="V23" s="78"/>
      <c r="W23" s="15"/>
      <c r="X23" s="16">
        <f t="shared" si="28"/>
        <v>0</v>
      </c>
      <c r="Y23" s="16">
        <f t="shared" si="29"/>
        <v>0</v>
      </c>
      <c r="Z23" s="16">
        <f t="shared" si="30"/>
        <v>0</v>
      </c>
      <c r="AA23" s="16">
        <f t="shared" si="31"/>
        <v>1</v>
      </c>
      <c r="AB23" s="16">
        <f t="shared" si="32"/>
        <v>0</v>
      </c>
      <c r="AC23" s="16">
        <f t="shared" si="33"/>
        <v>1</v>
      </c>
      <c r="AD23" s="16">
        <f t="shared" si="34"/>
        <v>0</v>
      </c>
      <c r="AE23" s="16">
        <f t="shared" si="35"/>
        <v>0</v>
      </c>
      <c r="AF23" s="16">
        <f t="shared" si="36"/>
        <v>0</v>
      </c>
      <c r="AG23" s="16">
        <f t="shared" si="37"/>
        <v>0</v>
      </c>
      <c r="AH23" s="16">
        <f t="shared" si="38"/>
        <v>0</v>
      </c>
      <c r="AI23" s="16">
        <f t="shared" si="39"/>
        <v>0</v>
      </c>
      <c r="AJ23" s="16">
        <f t="shared" si="41"/>
        <v>0</v>
      </c>
      <c r="AK23" s="16">
        <f t="shared" si="40"/>
        <v>0</v>
      </c>
      <c r="AM23" s="16">
        <f t="shared" si="17"/>
        <v>2</v>
      </c>
      <c r="AN23" s="16">
        <f t="shared" si="18"/>
        <v>0</v>
      </c>
      <c r="AO23" s="16">
        <f t="shared" si="19"/>
        <v>0</v>
      </c>
      <c r="AP23" s="16">
        <f t="shared" si="20"/>
        <v>0</v>
      </c>
      <c r="AQ23" s="16">
        <f t="shared" si="21"/>
        <v>0</v>
      </c>
      <c r="AR23" s="16">
        <f t="shared" si="22"/>
        <v>0</v>
      </c>
      <c r="AS23" s="16">
        <f t="shared" si="23"/>
        <v>0</v>
      </c>
      <c r="AT23" s="16">
        <f t="shared" si="24"/>
        <v>0</v>
      </c>
      <c r="AU23" s="16">
        <f t="shared" si="25"/>
        <v>0</v>
      </c>
      <c r="AV23" s="16">
        <f t="shared" si="42"/>
        <v>0</v>
      </c>
      <c r="AW23" s="16">
        <f t="shared" si="27"/>
        <v>0</v>
      </c>
    </row>
    <row r="24" spans="1:49" x14ac:dyDescent="0.25">
      <c r="A24" s="113" t="s">
        <v>34</v>
      </c>
      <c r="B24" s="132">
        <v>23</v>
      </c>
      <c r="C24" s="65">
        <v>22</v>
      </c>
      <c r="D24" s="20"/>
      <c r="E24" s="13">
        <f t="shared" si="0"/>
        <v>466.06925526021814</v>
      </c>
      <c r="F24" s="13">
        <f t="shared" si="1"/>
        <v>1864.2770210408726</v>
      </c>
      <c r="G24" s="17">
        <f t="shared" si="2"/>
        <v>1864.2770210408726</v>
      </c>
      <c r="H24" s="17"/>
      <c r="I24" s="3">
        <v>956.61468907497454</v>
      </c>
      <c r="J24" s="139"/>
      <c r="K24" s="17"/>
      <c r="L24" s="66">
        <v>907.66233196589792</v>
      </c>
      <c r="M24" s="17"/>
      <c r="N24" s="13"/>
      <c r="O24" s="17"/>
      <c r="P24" s="151"/>
      <c r="Q24" s="168"/>
      <c r="R24" s="161"/>
      <c r="S24" s="44"/>
      <c r="T24" s="176"/>
      <c r="U24" s="178"/>
      <c r="X24" s="16">
        <f t="shared" si="28"/>
        <v>0</v>
      </c>
      <c r="Y24" s="16">
        <f t="shared" si="29"/>
        <v>1</v>
      </c>
      <c r="Z24" s="16">
        <f t="shared" si="30"/>
        <v>0</v>
      </c>
      <c r="AA24" s="16">
        <f t="shared" si="31"/>
        <v>0</v>
      </c>
      <c r="AB24" s="16">
        <f t="shared" si="32"/>
        <v>1</v>
      </c>
      <c r="AC24" s="16">
        <f t="shared" si="33"/>
        <v>0</v>
      </c>
      <c r="AD24" s="16">
        <f t="shared" si="34"/>
        <v>0</v>
      </c>
      <c r="AE24" s="16">
        <f t="shared" si="35"/>
        <v>0</v>
      </c>
      <c r="AF24" s="16">
        <f t="shared" si="36"/>
        <v>0</v>
      </c>
      <c r="AG24" s="16">
        <f t="shared" si="37"/>
        <v>0</v>
      </c>
      <c r="AH24" s="16">
        <f t="shared" si="38"/>
        <v>0</v>
      </c>
      <c r="AI24" s="16">
        <f t="shared" si="39"/>
        <v>0</v>
      </c>
      <c r="AJ24" s="16">
        <f t="shared" si="41"/>
        <v>0</v>
      </c>
      <c r="AK24" s="16">
        <f t="shared" si="40"/>
        <v>0</v>
      </c>
      <c r="AM24" s="16">
        <f t="shared" si="17"/>
        <v>2</v>
      </c>
      <c r="AN24" s="16">
        <f t="shared" si="18"/>
        <v>0</v>
      </c>
      <c r="AO24" s="16">
        <f t="shared" si="19"/>
        <v>0</v>
      </c>
      <c r="AP24" s="16">
        <f t="shared" si="20"/>
        <v>0</v>
      </c>
      <c r="AQ24" s="16">
        <f t="shared" si="21"/>
        <v>0</v>
      </c>
      <c r="AR24" s="16">
        <f t="shared" si="22"/>
        <v>0</v>
      </c>
      <c r="AS24" s="16">
        <f t="shared" si="23"/>
        <v>0</v>
      </c>
      <c r="AT24" s="16">
        <f t="shared" si="24"/>
        <v>0</v>
      </c>
      <c r="AU24" s="16">
        <f t="shared" si="25"/>
        <v>0</v>
      </c>
      <c r="AV24" s="16">
        <f t="shared" si="42"/>
        <v>0</v>
      </c>
      <c r="AW24" s="16">
        <f t="shared" si="27"/>
        <v>0</v>
      </c>
    </row>
    <row r="25" spans="1:49" x14ac:dyDescent="0.25">
      <c r="A25" s="113" t="s">
        <v>47</v>
      </c>
      <c r="B25" s="132">
        <v>24</v>
      </c>
      <c r="C25" s="65">
        <v>23</v>
      </c>
      <c r="D25" s="20"/>
      <c r="E25" s="13">
        <f t="shared" si="0"/>
        <v>463.08625640222704</v>
      </c>
      <c r="F25" s="13">
        <f t="shared" si="1"/>
        <v>1852.3450256089081</v>
      </c>
      <c r="G25" s="17">
        <f t="shared" si="2"/>
        <v>1852.3450256089081</v>
      </c>
      <c r="H25" s="17"/>
      <c r="I25" s="13"/>
      <c r="J25" s="139"/>
      <c r="K25" s="17"/>
      <c r="L25" s="68"/>
      <c r="M25" s="17"/>
      <c r="N25" s="84"/>
      <c r="O25" s="13"/>
      <c r="P25" s="154"/>
      <c r="Q25" s="165"/>
      <c r="R25" s="160">
        <v>963.66623356350431</v>
      </c>
      <c r="S25" s="3">
        <v>888.67879204540395</v>
      </c>
      <c r="T25" s="174"/>
      <c r="U25" s="178"/>
      <c r="W25" s="15"/>
      <c r="X25" s="16">
        <f t="shared" si="28"/>
        <v>0</v>
      </c>
      <c r="Y25" s="16">
        <f t="shared" si="29"/>
        <v>0</v>
      </c>
      <c r="Z25" s="16">
        <f t="shared" si="30"/>
        <v>0</v>
      </c>
      <c r="AA25" s="16">
        <f t="shared" si="31"/>
        <v>0</v>
      </c>
      <c r="AB25" s="16">
        <f t="shared" si="32"/>
        <v>0</v>
      </c>
      <c r="AC25" s="16">
        <f t="shared" si="33"/>
        <v>0</v>
      </c>
      <c r="AD25" s="16">
        <f t="shared" si="34"/>
        <v>0</v>
      </c>
      <c r="AE25" s="16">
        <f t="shared" si="35"/>
        <v>0</v>
      </c>
      <c r="AF25" s="16">
        <f t="shared" si="36"/>
        <v>0</v>
      </c>
      <c r="AG25" s="16">
        <f t="shared" si="37"/>
        <v>0</v>
      </c>
      <c r="AH25" s="16">
        <f t="shared" si="38"/>
        <v>1</v>
      </c>
      <c r="AI25" s="16">
        <f t="shared" si="39"/>
        <v>1</v>
      </c>
      <c r="AJ25" s="16">
        <f t="shared" si="41"/>
        <v>0</v>
      </c>
      <c r="AK25" s="16">
        <f t="shared" si="40"/>
        <v>0</v>
      </c>
      <c r="AM25" s="16">
        <f t="shared" si="17"/>
        <v>2</v>
      </c>
      <c r="AN25" s="16">
        <f t="shared" si="18"/>
        <v>0</v>
      </c>
      <c r="AO25" s="16">
        <f t="shared" si="19"/>
        <v>0</v>
      </c>
      <c r="AP25" s="16">
        <f t="shared" si="20"/>
        <v>0</v>
      </c>
      <c r="AQ25" s="16">
        <f t="shared" si="21"/>
        <v>0</v>
      </c>
      <c r="AR25" s="16">
        <f t="shared" si="22"/>
        <v>0</v>
      </c>
      <c r="AS25" s="16">
        <f t="shared" si="23"/>
        <v>0</v>
      </c>
      <c r="AT25" s="16">
        <f t="shared" si="24"/>
        <v>0</v>
      </c>
      <c r="AU25" s="16">
        <f t="shared" si="25"/>
        <v>0</v>
      </c>
      <c r="AV25" s="16">
        <f t="shared" si="42"/>
        <v>0</v>
      </c>
      <c r="AW25" s="16">
        <f t="shared" si="27"/>
        <v>0</v>
      </c>
    </row>
    <row r="26" spans="1:49" x14ac:dyDescent="0.25">
      <c r="A26" s="119" t="s">
        <v>228</v>
      </c>
      <c r="B26" s="132">
        <v>25</v>
      </c>
      <c r="C26" s="31"/>
      <c r="D26" s="12"/>
      <c r="E26" s="13">
        <f t="shared" si="0"/>
        <v>453.47141404310344</v>
      </c>
      <c r="F26" s="13">
        <f t="shared" si="1"/>
        <v>1813.8856561724137</v>
      </c>
      <c r="G26" s="17">
        <f t="shared" si="2"/>
        <v>1813.8856561724137</v>
      </c>
      <c r="H26" s="12"/>
      <c r="I26" s="12"/>
      <c r="J26" s="142"/>
      <c r="K26" s="12"/>
      <c r="L26" s="66">
        <v>875.81924921105053</v>
      </c>
      <c r="M26" s="48"/>
      <c r="N26" s="12"/>
      <c r="O26" s="13"/>
      <c r="P26" s="156"/>
      <c r="Q26" s="163"/>
      <c r="R26" s="164"/>
      <c r="S26" s="3">
        <v>938.06640696136333</v>
      </c>
      <c r="T26" s="55"/>
      <c r="U26" s="177"/>
      <c r="X26" s="16">
        <f t="shared" si="28"/>
        <v>0</v>
      </c>
      <c r="Y26" s="16">
        <f t="shared" si="29"/>
        <v>0</v>
      </c>
      <c r="Z26" s="16">
        <f t="shared" si="30"/>
        <v>0</v>
      </c>
      <c r="AA26" s="16">
        <f t="shared" si="31"/>
        <v>0</v>
      </c>
      <c r="AB26" s="16">
        <f t="shared" si="32"/>
        <v>1</v>
      </c>
      <c r="AC26" s="16">
        <f t="shared" si="33"/>
        <v>0</v>
      </c>
      <c r="AD26" s="16">
        <f t="shared" si="34"/>
        <v>0</v>
      </c>
      <c r="AE26" s="16">
        <f t="shared" si="35"/>
        <v>0</v>
      </c>
      <c r="AF26" s="16">
        <f t="shared" si="36"/>
        <v>0</v>
      </c>
      <c r="AG26" s="16">
        <f t="shared" si="37"/>
        <v>0</v>
      </c>
      <c r="AH26" s="16">
        <f t="shared" si="38"/>
        <v>0</v>
      </c>
      <c r="AI26" s="16">
        <f t="shared" si="39"/>
        <v>1</v>
      </c>
      <c r="AJ26" s="16">
        <f t="shared" si="41"/>
        <v>0</v>
      </c>
      <c r="AK26" s="16">
        <f t="shared" si="40"/>
        <v>0</v>
      </c>
      <c r="AM26" s="16">
        <f t="shared" si="17"/>
        <v>2</v>
      </c>
      <c r="AN26" s="16">
        <f t="shared" si="18"/>
        <v>0</v>
      </c>
      <c r="AO26" s="16">
        <f t="shared" si="19"/>
        <v>0</v>
      </c>
      <c r="AP26" s="16">
        <f t="shared" si="20"/>
        <v>0</v>
      </c>
      <c r="AQ26" s="16">
        <f t="shared" si="21"/>
        <v>0</v>
      </c>
      <c r="AR26" s="16">
        <f t="shared" si="22"/>
        <v>0</v>
      </c>
      <c r="AS26" s="16">
        <f t="shared" si="23"/>
        <v>0</v>
      </c>
      <c r="AT26" s="16">
        <f t="shared" si="24"/>
        <v>0</v>
      </c>
      <c r="AU26" s="16">
        <f t="shared" si="25"/>
        <v>0</v>
      </c>
      <c r="AV26" s="16">
        <f t="shared" si="42"/>
        <v>0</v>
      </c>
      <c r="AW26" s="16">
        <f t="shared" si="27"/>
        <v>0</v>
      </c>
    </row>
    <row r="27" spans="1:49" x14ac:dyDescent="0.25">
      <c r="A27" s="113" t="s">
        <v>25</v>
      </c>
      <c r="B27" s="132">
        <v>26</v>
      </c>
      <c r="C27" s="65">
        <v>24</v>
      </c>
      <c r="D27" s="20"/>
      <c r="E27" s="13">
        <f t="shared" si="0"/>
        <v>452.22192644293671</v>
      </c>
      <c r="F27" s="13">
        <f t="shared" si="1"/>
        <v>1808.8877057717468</v>
      </c>
      <c r="G27" s="17">
        <f t="shared" si="2"/>
        <v>1808.8877057717468</v>
      </c>
      <c r="H27" s="13"/>
      <c r="I27" s="3">
        <v>944.41386056973658</v>
      </c>
      <c r="J27" s="139"/>
      <c r="K27" s="13"/>
      <c r="L27" s="66">
        <v>864.47384520201035</v>
      </c>
      <c r="M27" s="17"/>
      <c r="N27" s="13"/>
      <c r="O27" s="85"/>
      <c r="P27" s="55"/>
      <c r="Q27" s="159"/>
      <c r="R27" s="161"/>
      <c r="S27" s="44"/>
      <c r="T27" s="176"/>
      <c r="U27" s="178"/>
      <c r="V27" s="79"/>
      <c r="W27" s="15"/>
      <c r="X27" s="16">
        <f t="shared" si="28"/>
        <v>0</v>
      </c>
      <c r="Y27" s="16">
        <f t="shared" si="29"/>
        <v>1</v>
      </c>
      <c r="Z27" s="16">
        <f t="shared" si="30"/>
        <v>0</v>
      </c>
      <c r="AA27" s="16">
        <f t="shared" si="31"/>
        <v>0</v>
      </c>
      <c r="AB27" s="16">
        <f t="shared" si="32"/>
        <v>1</v>
      </c>
      <c r="AC27" s="16">
        <f t="shared" si="33"/>
        <v>0</v>
      </c>
      <c r="AD27" s="16">
        <f t="shared" si="34"/>
        <v>0</v>
      </c>
      <c r="AE27" s="16">
        <f t="shared" si="35"/>
        <v>0</v>
      </c>
      <c r="AF27" s="16">
        <f t="shared" si="36"/>
        <v>0</v>
      </c>
      <c r="AG27" s="16">
        <f t="shared" si="37"/>
        <v>0</v>
      </c>
      <c r="AH27" s="16">
        <f t="shared" si="38"/>
        <v>0</v>
      </c>
      <c r="AI27" s="16">
        <f t="shared" si="39"/>
        <v>0</v>
      </c>
      <c r="AJ27" s="16">
        <f t="shared" si="41"/>
        <v>0</v>
      </c>
      <c r="AK27" s="16">
        <f t="shared" si="40"/>
        <v>0</v>
      </c>
      <c r="AM27" s="16">
        <f t="shared" si="17"/>
        <v>2</v>
      </c>
      <c r="AN27" s="16">
        <f t="shared" si="18"/>
        <v>0</v>
      </c>
      <c r="AO27" s="16">
        <f t="shared" si="19"/>
        <v>0</v>
      </c>
      <c r="AP27" s="16">
        <f t="shared" si="20"/>
        <v>0</v>
      </c>
      <c r="AQ27" s="16">
        <f t="shared" si="21"/>
        <v>0</v>
      </c>
      <c r="AR27" s="16">
        <f t="shared" si="22"/>
        <v>0</v>
      </c>
      <c r="AS27" s="16">
        <f t="shared" si="23"/>
        <v>0</v>
      </c>
      <c r="AT27" s="16">
        <f t="shared" si="24"/>
        <v>0</v>
      </c>
      <c r="AU27" s="16">
        <f t="shared" si="25"/>
        <v>0</v>
      </c>
      <c r="AV27" s="16">
        <f t="shared" si="42"/>
        <v>0</v>
      </c>
      <c r="AW27" s="16">
        <f t="shared" si="27"/>
        <v>0</v>
      </c>
    </row>
    <row r="28" spans="1:49" x14ac:dyDescent="0.25">
      <c r="A28" s="120" t="s">
        <v>136</v>
      </c>
      <c r="B28" s="132">
        <v>27</v>
      </c>
      <c r="C28" s="31"/>
      <c r="D28" s="12"/>
      <c r="E28" s="13">
        <f t="shared" si="0"/>
        <v>452.13430911235275</v>
      </c>
      <c r="F28" s="13">
        <f t="shared" si="1"/>
        <v>1808.537236449411</v>
      </c>
      <c r="G28" s="17">
        <f t="shared" si="2"/>
        <v>1808.537236449411</v>
      </c>
      <c r="H28" s="12"/>
      <c r="I28" s="12"/>
      <c r="J28" s="142"/>
      <c r="K28" s="12"/>
      <c r="L28" s="66">
        <v>867.05942918616427</v>
      </c>
      <c r="M28" s="48"/>
      <c r="N28" s="12"/>
      <c r="O28" s="13"/>
      <c r="P28" s="156"/>
      <c r="Q28" s="163"/>
      <c r="R28" s="164"/>
      <c r="S28" s="99">
        <v>941.47780726324686</v>
      </c>
      <c r="T28" s="172"/>
      <c r="U28" s="177"/>
      <c r="X28" s="16">
        <f t="shared" si="28"/>
        <v>0</v>
      </c>
      <c r="Y28" s="16">
        <f t="shared" si="29"/>
        <v>0</v>
      </c>
      <c r="Z28" s="16">
        <f t="shared" si="30"/>
        <v>0</v>
      </c>
      <c r="AA28" s="16">
        <f t="shared" si="31"/>
        <v>0</v>
      </c>
      <c r="AB28" s="16">
        <f t="shared" si="32"/>
        <v>1</v>
      </c>
      <c r="AC28" s="16">
        <f t="shared" si="33"/>
        <v>0</v>
      </c>
      <c r="AD28" s="16">
        <f t="shared" si="34"/>
        <v>0</v>
      </c>
      <c r="AE28" s="16">
        <f t="shared" si="35"/>
        <v>0</v>
      </c>
      <c r="AF28" s="16">
        <f t="shared" si="36"/>
        <v>0</v>
      </c>
      <c r="AG28" s="16">
        <f t="shared" si="37"/>
        <v>0</v>
      </c>
      <c r="AH28" s="16">
        <f t="shared" si="38"/>
        <v>0</v>
      </c>
      <c r="AI28" s="16">
        <f t="shared" si="39"/>
        <v>1</v>
      </c>
      <c r="AJ28" s="16">
        <f t="shared" si="41"/>
        <v>0</v>
      </c>
      <c r="AK28" s="16">
        <f t="shared" si="40"/>
        <v>0</v>
      </c>
      <c r="AM28" s="16">
        <f t="shared" si="17"/>
        <v>2</v>
      </c>
      <c r="AN28" s="16">
        <f t="shared" si="18"/>
        <v>0</v>
      </c>
      <c r="AO28" s="16">
        <f t="shared" si="19"/>
        <v>0</v>
      </c>
      <c r="AP28" s="16">
        <f t="shared" si="20"/>
        <v>0</v>
      </c>
      <c r="AQ28" s="16">
        <f t="shared" si="21"/>
        <v>0</v>
      </c>
      <c r="AR28" s="16">
        <f t="shared" si="22"/>
        <v>0</v>
      </c>
      <c r="AS28" s="16">
        <f t="shared" si="23"/>
        <v>0</v>
      </c>
      <c r="AT28" s="16">
        <f t="shared" si="24"/>
        <v>0</v>
      </c>
      <c r="AU28" s="16">
        <f t="shared" si="25"/>
        <v>0</v>
      </c>
      <c r="AV28" s="16">
        <f t="shared" si="42"/>
        <v>0</v>
      </c>
      <c r="AW28" s="16">
        <f t="shared" si="27"/>
        <v>0</v>
      </c>
    </row>
    <row r="29" spans="1:49" x14ac:dyDescent="0.25">
      <c r="A29" s="113" t="s">
        <v>38</v>
      </c>
      <c r="B29" s="132">
        <v>28</v>
      </c>
      <c r="C29" s="65">
        <v>25</v>
      </c>
      <c r="D29" s="20"/>
      <c r="E29" s="13">
        <f t="shared" si="0"/>
        <v>451.57808475226409</v>
      </c>
      <c r="F29" s="13">
        <f t="shared" si="1"/>
        <v>1806.3123390090564</v>
      </c>
      <c r="G29" s="17">
        <f t="shared" si="2"/>
        <v>1806.3123390090564</v>
      </c>
      <c r="H29" s="37">
        <v>904.14924317113719</v>
      </c>
      <c r="I29" s="17"/>
      <c r="J29" s="140"/>
      <c r="K29" s="3"/>
      <c r="L29" s="3"/>
      <c r="M29" s="3"/>
      <c r="N29" s="13"/>
      <c r="O29" s="17"/>
      <c r="P29" s="55"/>
      <c r="Q29" s="159"/>
      <c r="R29" s="161"/>
      <c r="S29" s="44"/>
      <c r="T29" s="176"/>
      <c r="U29" s="179">
        <v>902.16309583791917</v>
      </c>
      <c r="W29" s="15"/>
      <c r="X29" s="16">
        <f t="shared" si="28"/>
        <v>1</v>
      </c>
      <c r="Y29" s="16">
        <f t="shared" si="29"/>
        <v>0</v>
      </c>
      <c r="Z29" s="16">
        <f t="shared" si="30"/>
        <v>0</v>
      </c>
      <c r="AA29" s="16">
        <f t="shared" si="31"/>
        <v>0</v>
      </c>
      <c r="AB29" s="16">
        <f t="shared" si="32"/>
        <v>0</v>
      </c>
      <c r="AC29" s="16">
        <f t="shared" si="33"/>
        <v>0</v>
      </c>
      <c r="AD29" s="16">
        <f t="shared" si="34"/>
        <v>0</v>
      </c>
      <c r="AE29" s="16">
        <f t="shared" si="35"/>
        <v>0</v>
      </c>
      <c r="AF29" s="16">
        <f t="shared" si="36"/>
        <v>0</v>
      </c>
      <c r="AG29" s="16">
        <f t="shared" si="37"/>
        <v>0</v>
      </c>
      <c r="AH29" s="16">
        <f t="shared" si="38"/>
        <v>0</v>
      </c>
      <c r="AI29" s="16">
        <f t="shared" si="39"/>
        <v>0</v>
      </c>
      <c r="AJ29" s="16">
        <f t="shared" si="41"/>
        <v>0</v>
      </c>
      <c r="AK29" s="16">
        <f t="shared" si="40"/>
        <v>1</v>
      </c>
      <c r="AM29" s="16">
        <f t="shared" si="17"/>
        <v>2</v>
      </c>
      <c r="AN29" s="16">
        <f t="shared" si="18"/>
        <v>0</v>
      </c>
      <c r="AO29" s="16">
        <f t="shared" si="19"/>
        <v>0</v>
      </c>
      <c r="AP29" s="16">
        <f t="shared" si="20"/>
        <v>0</v>
      </c>
      <c r="AQ29" s="16">
        <f t="shared" si="21"/>
        <v>0</v>
      </c>
      <c r="AR29" s="16">
        <f t="shared" si="22"/>
        <v>0</v>
      </c>
      <c r="AS29" s="16">
        <f t="shared" si="23"/>
        <v>0</v>
      </c>
      <c r="AT29" s="16">
        <f t="shared" si="24"/>
        <v>0</v>
      </c>
      <c r="AU29" s="16">
        <f t="shared" si="25"/>
        <v>0</v>
      </c>
      <c r="AV29" s="16">
        <f t="shared" si="42"/>
        <v>0</v>
      </c>
      <c r="AW29" s="16">
        <f t="shared" si="27"/>
        <v>0</v>
      </c>
    </row>
    <row r="30" spans="1:49" x14ac:dyDescent="0.25">
      <c r="A30" s="119" t="s">
        <v>29</v>
      </c>
      <c r="B30" s="132">
        <v>29</v>
      </c>
      <c r="C30" s="65">
        <v>26</v>
      </c>
      <c r="D30" s="20"/>
      <c r="E30" s="13">
        <f t="shared" si="0"/>
        <v>439.76023463191609</v>
      </c>
      <c r="F30" s="13">
        <f t="shared" si="1"/>
        <v>1759.0409385276644</v>
      </c>
      <c r="G30" s="17">
        <f t="shared" si="2"/>
        <v>1759.0409385276644</v>
      </c>
      <c r="H30" s="13"/>
      <c r="I30" s="48"/>
      <c r="J30" s="140"/>
      <c r="K30" s="48"/>
      <c r="L30" s="3"/>
      <c r="M30" s="3"/>
      <c r="N30" s="48"/>
      <c r="O30" s="84"/>
      <c r="P30" s="151"/>
      <c r="Q30" s="165"/>
      <c r="R30" s="160">
        <v>883.73637689664156</v>
      </c>
      <c r="S30" s="44"/>
      <c r="T30" s="174"/>
      <c r="U30" s="179">
        <v>875.30456163102281</v>
      </c>
      <c r="X30" s="16">
        <f t="shared" si="28"/>
        <v>0</v>
      </c>
      <c r="Y30" s="16">
        <f t="shared" si="29"/>
        <v>0</v>
      </c>
      <c r="Z30" s="16">
        <f t="shared" si="30"/>
        <v>0</v>
      </c>
      <c r="AA30" s="16">
        <f t="shared" si="31"/>
        <v>0</v>
      </c>
      <c r="AB30" s="16">
        <f t="shared" si="32"/>
        <v>0</v>
      </c>
      <c r="AC30" s="16">
        <f t="shared" si="33"/>
        <v>0</v>
      </c>
      <c r="AD30" s="16">
        <f t="shared" si="34"/>
        <v>0</v>
      </c>
      <c r="AE30" s="16">
        <f t="shared" si="35"/>
        <v>0</v>
      </c>
      <c r="AF30" s="16">
        <f t="shared" si="36"/>
        <v>0</v>
      </c>
      <c r="AG30" s="16">
        <f t="shared" si="37"/>
        <v>0</v>
      </c>
      <c r="AH30" s="16">
        <f t="shared" si="38"/>
        <v>1</v>
      </c>
      <c r="AI30" s="16">
        <f t="shared" si="39"/>
        <v>0</v>
      </c>
      <c r="AJ30" s="16">
        <f t="shared" si="41"/>
        <v>0</v>
      </c>
      <c r="AK30" s="16">
        <f t="shared" si="40"/>
        <v>1</v>
      </c>
      <c r="AM30" s="16">
        <f t="shared" si="17"/>
        <v>2</v>
      </c>
      <c r="AN30" s="16">
        <f t="shared" si="18"/>
        <v>0</v>
      </c>
      <c r="AO30" s="16">
        <f t="shared" si="19"/>
        <v>0</v>
      </c>
      <c r="AP30" s="16">
        <f t="shared" si="20"/>
        <v>0</v>
      </c>
      <c r="AQ30" s="16">
        <f t="shared" si="21"/>
        <v>0</v>
      </c>
      <c r="AR30" s="16">
        <f t="shared" si="22"/>
        <v>0</v>
      </c>
      <c r="AS30" s="16">
        <f t="shared" si="23"/>
        <v>0</v>
      </c>
      <c r="AT30" s="16">
        <f t="shared" si="24"/>
        <v>0</v>
      </c>
      <c r="AU30" s="16">
        <f t="shared" si="25"/>
        <v>0</v>
      </c>
      <c r="AV30" s="16">
        <f t="shared" si="42"/>
        <v>0</v>
      </c>
      <c r="AW30" s="16">
        <f t="shared" si="27"/>
        <v>0</v>
      </c>
    </row>
    <row r="31" spans="1:49" x14ac:dyDescent="0.25">
      <c r="A31" s="113" t="s">
        <v>66</v>
      </c>
      <c r="B31" s="132">
        <v>30</v>
      </c>
      <c r="C31" s="65">
        <v>27</v>
      </c>
      <c r="D31" s="20"/>
      <c r="E31" s="13">
        <f t="shared" si="0"/>
        <v>433.02775532766003</v>
      </c>
      <c r="F31" s="13">
        <f t="shared" si="1"/>
        <v>1732.1110213106401</v>
      </c>
      <c r="G31" s="17">
        <f t="shared" si="2"/>
        <v>1732.1110213106401</v>
      </c>
      <c r="H31" s="13"/>
      <c r="I31" s="48"/>
      <c r="J31" s="140"/>
      <c r="K31" s="48"/>
      <c r="L31" s="62"/>
      <c r="M31" s="3"/>
      <c r="N31" s="42"/>
      <c r="O31" s="84"/>
      <c r="P31" s="155"/>
      <c r="Q31" s="159"/>
      <c r="R31" s="160">
        <v>863.91902046961025</v>
      </c>
      <c r="S31" s="44"/>
      <c r="T31" s="176"/>
      <c r="U31" s="179">
        <v>868.19200084102988</v>
      </c>
      <c r="X31" s="16">
        <f t="shared" si="28"/>
        <v>0</v>
      </c>
      <c r="Y31" s="16">
        <f t="shared" si="29"/>
        <v>0</v>
      </c>
      <c r="Z31" s="16">
        <f t="shared" si="30"/>
        <v>0</v>
      </c>
      <c r="AA31" s="16">
        <f t="shared" si="31"/>
        <v>0</v>
      </c>
      <c r="AB31" s="16">
        <f t="shared" si="32"/>
        <v>0</v>
      </c>
      <c r="AC31" s="16">
        <f t="shared" si="33"/>
        <v>0</v>
      </c>
      <c r="AD31" s="16">
        <f t="shared" si="34"/>
        <v>0</v>
      </c>
      <c r="AE31" s="16">
        <f t="shared" si="35"/>
        <v>0</v>
      </c>
      <c r="AF31" s="16">
        <f t="shared" si="36"/>
        <v>0</v>
      </c>
      <c r="AG31" s="16">
        <f t="shared" si="37"/>
        <v>0</v>
      </c>
      <c r="AH31" s="16">
        <f t="shared" si="38"/>
        <v>1</v>
      </c>
      <c r="AI31" s="16">
        <f t="shared" si="39"/>
        <v>0</v>
      </c>
      <c r="AJ31" s="16">
        <f t="shared" si="41"/>
        <v>0</v>
      </c>
      <c r="AK31" s="16">
        <f t="shared" si="40"/>
        <v>1</v>
      </c>
      <c r="AM31" s="16">
        <f t="shared" si="17"/>
        <v>2</v>
      </c>
      <c r="AN31" s="16">
        <f t="shared" si="18"/>
        <v>0</v>
      </c>
      <c r="AO31" s="16">
        <f t="shared" si="19"/>
        <v>0</v>
      </c>
      <c r="AP31" s="16">
        <f t="shared" si="20"/>
        <v>0</v>
      </c>
      <c r="AQ31" s="16">
        <f t="shared" si="21"/>
        <v>0</v>
      </c>
      <c r="AR31" s="16">
        <f t="shared" si="22"/>
        <v>0</v>
      </c>
      <c r="AS31" s="16">
        <f t="shared" si="23"/>
        <v>0</v>
      </c>
      <c r="AT31" s="16">
        <f t="shared" si="24"/>
        <v>0</v>
      </c>
      <c r="AU31" s="16">
        <f t="shared" si="25"/>
        <v>0</v>
      </c>
      <c r="AV31" s="16">
        <f t="shared" si="42"/>
        <v>0</v>
      </c>
      <c r="AW31" s="16">
        <f t="shared" si="27"/>
        <v>0</v>
      </c>
    </row>
    <row r="32" spans="1:49" x14ac:dyDescent="0.25">
      <c r="A32" s="113" t="s">
        <v>44</v>
      </c>
      <c r="B32" s="132">
        <v>31</v>
      </c>
      <c r="C32" s="65">
        <v>28</v>
      </c>
      <c r="D32" s="20"/>
      <c r="E32" s="13">
        <f t="shared" si="0"/>
        <v>432.27069847144344</v>
      </c>
      <c r="F32" s="13">
        <f t="shared" si="1"/>
        <v>1729.0827938857738</v>
      </c>
      <c r="G32" s="17">
        <f t="shared" si="2"/>
        <v>1729.0827938857738</v>
      </c>
      <c r="H32" s="17"/>
      <c r="I32" s="13"/>
      <c r="J32" s="139"/>
      <c r="K32" s="56">
        <v>795.02068338218191</v>
      </c>
      <c r="L32" s="3"/>
      <c r="M32" s="19"/>
      <c r="N32" s="84"/>
      <c r="O32" s="13"/>
      <c r="P32" s="154"/>
      <c r="Q32" s="165"/>
      <c r="R32" s="161"/>
      <c r="S32" s="3">
        <v>934.06211050359195</v>
      </c>
      <c r="T32" s="174"/>
      <c r="U32" s="178"/>
      <c r="V32" s="55"/>
      <c r="X32" s="16">
        <f t="shared" si="28"/>
        <v>0</v>
      </c>
      <c r="Y32" s="16">
        <f t="shared" si="29"/>
        <v>0</v>
      </c>
      <c r="Z32" s="16">
        <f t="shared" si="30"/>
        <v>0</v>
      </c>
      <c r="AA32" s="16">
        <f t="shared" si="31"/>
        <v>1</v>
      </c>
      <c r="AB32" s="16">
        <f t="shared" si="32"/>
        <v>0</v>
      </c>
      <c r="AC32" s="16">
        <f t="shared" si="33"/>
        <v>0</v>
      </c>
      <c r="AD32" s="16">
        <f t="shared" si="34"/>
        <v>0</v>
      </c>
      <c r="AE32" s="16">
        <f t="shared" si="35"/>
        <v>0</v>
      </c>
      <c r="AF32" s="16">
        <f t="shared" si="36"/>
        <v>0</v>
      </c>
      <c r="AG32" s="16">
        <f t="shared" si="37"/>
        <v>0</v>
      </c>
      <c r="AH32" s="16">
        <f t="shared" si="38"/>
        <v>0</v>
      </c>
      <c r="AI32" s="16">
        <f t="shared" si="39"/>
        <v>1</v>
      </c>
      <c r="AJ32" s="16">
        <f t="shared" si="41"/>
        <v>0</v>
      </c>
      <c r="AK32" s="16">
        <f t="shared" si="40"/>
        <v>0</v>
      </c>
      <c r="AM32" s="16">
        <f>IF(W32&gt;0,1,0)</f>
        <v>0</v>
      </c>
      <c r="AN32" s="16">
        <f t="shared" si="18"/>
        <v>0</v>
      </c>
      <c r="AO32" s="16">
        <f t="shared" si="19"/>
        <v>0</v>
      </c>
      <c r="AP32" s="16">
        <f t="shared" si="20"/>
        <v>0</v>
      </c>
      <c r="AQ32" s="16">
        <f t="shared" si="21"/>
        <v>0</v>
      </c>
      <c r="AR32" s="16">
        <f t="shared" si="22"/>
        <v>0</v>
      </c>
      <c r="AS32" s="16">
        <f t="shared" si="23"/>
        <v>0</v>
      </c>
      <c r="AT32" s="16">
        <f t="shared" si="24"/>
        <v>0</v>
      </c>
      <c r="AU32" s="16">
        <f t="shared" si="25"/>
        <v>0</v>
      </c>
      <c r="AV32" s="16">
        <f t="shared" si="42"/>
        <v>0</v>
      </c>
      <c r="AW32" s="16">
        <f t="shared" si="27"/>
        <v>0</v>
      </c>
    </row>
    <row r="33" spans="1:49" x14ac:dyDescent="0.25">
      <c r="A33" s="115" t="s">
        <v>97</v>
      </c>
      <c r="B33" s="132">
        <v>32</v>
      </c>
      <c r="C33" s="65">
        <v>29</v>
      </c>
      <c r="D33" s="12"/>
      <c r="E33" s="13">
        <f t="shared" si="0"/>
        <v>425.92303788865752</v>
      </c>
      <c r="F33" s="13">
        <f t="shared" si="1"/>
        <v>1703.6921515546301</v>
      </c>
      <c r="G33" s="17">
        <f t="shared" si="2"/>
        <v>1703.6921515546301</v>
      </c>
      <c r="H33" s="37">
        <v>899.92500862757242</v>
      </c>
      <c r="I33" s="12"/>
      <c r="J33" s="140"/>
      <c r="K33" s="12"/>
      <c r="L33" s="67"/>
      <c r="M33" s="56">
        <v>803.76714292705765</v>
      </c>
      <c r="N33" s="12"/>
      <c r="O33" s="13"/>
      <c r="P33" s="156"/>
      <c r="Q33" s="163"/>
      <c r="R33" s="164"/>
      <c r="S33" s="12"/>
      <c r="T33" s="55"/>
      <c r="U33" s="177"/>
      <c r="V33" s="79"/>
      <c r="X33" s="16">
        <f t="shared" si="28"/>
        <v>1</v>
      </c>
      <c r="Y33" s="16">
        <f t="shared" si="29"/>
        <v>0</v>
      </c>
      <c r="Z33" s="16">
        <f t="shared" si="30"/>
        <v>0</v>
      </c>
      <c r="AA33" s="16">
        <f t="shared" si="31"/>
        <v>0</v>
      </c>
      <c r="AB33" s="16">
        <f t="shared" si="32"/>
        <v>0</v>
      </c>
      <c r="AC33" s="16">
        <f t="shared" si="33"/>
        <v>1</v>
      </c>
      <c r="AD33" s="16">
        <f t="shared" si="34"/>
        <v>0</v>
      </c>
      <c r="AE33" s="16">
        <f t="shared" si="35"/>
        <v>0</v>
      </c>
      <c r="AF33" s="16">
        <f t="shared" si="36"/>
        <v>0</v>
      </c>
      <c r="AG33" s="16">
        <f t="shared" si="37"/>
        <v>0</v>
      </c>
      <c r="AH33" s="16">
        <f t="shared" si="38"/>
        <v>0</v>
      </c>
      <c r="AI33" s="16">
        <f t="shared" si="39"/>
        <v>0</v>
      </c>
      <c r="AJ33" s="16">
        <f t="shared" si="41"/>
        <v>0</v>
      </c>
      <c r="AK33" s="16">
        <f t="shared" si="40"/>
        <v>0</v>
      </c>
      <c r="AM33" s="16">
        <f t="shared" ref="AM33:AM78" si="43">SUM(X33:AK33)</f>
        <v>2</v>
      </c>
      <c r="AN33" s="16">
        <f t="shared" si="18"/>
        <v>0</v>
      </c>
      <c r="AO33" s="16">
        <f t="shared" si="19"/>
        <v>0</v>
      </c>
      <c r="AP33" s="16">
        <f t="shared" si="20"/>
        <v>0</v>
      </c>
      <c r="AQ33" s="16">
        <f t="shared" si="21"/>
        <v>0</v>
      </c>
      <c r="AR33" s="16">
        <f t="shared" si="22"/>
        <v>0</v>
      </c>
      <c r="AS33" s="16">
        <f t="shared" si="23"/>
        <v>0</v>
      </c>
      <c r="AT33" s="16">
        <f t="shared" si="24"/>
        <v>0</v>
      </c>
      <c r="AU33" s="16">
        <f t="shared" si="25"/>
        <v>0</v>
      </c>
      <c r="AV33" s="16">
        <f t="shared" si="42"/>
        <v>0</v>
      </c>
      <c r="AW33" s="16">
        <f t="shared" si="27"/>
        <v>0</v>
      </c>
    </row>
    <row r="34" spans="1:49" x14ac:dyDescent="0.25">
      <c r="A34" s="113" t="s">
        <v>24</v>
      </c>
      <c r="B34" s="132">
        <v>33</v>
      </c>
      <c r="C34" s="31"/>
      <c r="D34" s="20"/>
      <c r="E34" s="13">
        <f t="shared" ref="E34:E65" si="44">F34/$F$2*1000</f>
        <v>422.18913383630149</v>
      </c>
      <c r="F34" s="13">
        <f t="shared" ref="F34:F65" si="45">G34-(SUM(AN34:AV34))</f>
        <v>1688.756535345206</v>
      </c>
      <c r="G34" s="17">
        <f t="shared" ref="G34:G65" si="46">SUM(H34:U34)</f>
        <v>1688.756535345206</v>
      </c>
      <c r="H34" s="13"/>
      <c r="I34" s="42"/>
      <c r="J34" s="143"/>
      <c r="K34" s="56">
        <v>840.81807488722745</v>
      </c>
      <c r="L34" s="3"/>
      <c r="M34" s="56">
        <v>847.93846045797841</v>
      </c>
      <c r="N34" s="13"/>
      <c r="O34" s="17"/>
      <c r="P34" s="151"/>
      <c r="Q34" s="162"/>
      <c r="R34" s="161"/>
      <c r="S34" s="44"/>
      <c r="T34" s="173"/>
      <c r="U34" s="177"/>
      <c r="W34" s="15"/>
      <c r="X34" s="16">
        <f t="shared" si="28"/>
        <v>0</v>
      </c>
      <c r="Y34" s="16">
        <f t="shared" si="29"/>
        <v>0</v>
      </c>
      <c r="Z34" s="16">
        <f t="shared" si="30"/>
        <v>0</v>
      </c>
      <c r="AA34" s="16">
        <f t="shared" si="31"/>
        <v>1</v>
      </c>
      <c r="AB34" s="16">
        <f t="shared" si="32"/>
        <v>0</v>
      </c>
      <c r="AC34" s="16">
        <f t="shared" si="33"/>
        <v>1</v>
      </c>
      <c r="AD34" s="16">
        <f t="shared" si="34"/>
        <v>0</v>
      </c>
      <c r="AE34" s="16">
        <f t="shared" si="35"/>
        <v>0</v>
      </c>
      <c r="AF34" s="16">
        <f t="shared" si="36"/>
        <v>0</v>
      </c>
      <c r="AG34" s="16">
        <f t="shared" si="37"/>
        <v>0</v>
      </c>
      <c r="AH34" s="16">
        <f t="shared" si="38"/>
        <v>0</v>
      </c>
      <c r="AI34" s="16">
        <f t="shared" si="39"/>
        <v>0</v>
      </c>
      <c r="AJ34" s="16">
        <f t="shared" si="41"/>
        <v>0</v>
      </c>
      <c r="AK34" s="16">
        <f t="shared" si="40"/>
        <v>0</v>
      </c>
      <c r="AM34" s="16">
        <f t="shared" si="43"/>
        <v>2</v>
      </c>
      <c r="AN34" s="16">
        <f t="shared" ref="AN34:AN65" si="47">IF($AM34&gt;4,SMALL($H34:$U34,1),0)</f>
        <v>0</v>
      </c>
      <c r="AO34" s="16">
        <f t="shared" ref="AO34:AO65" si="48">IF($AM34&gt;5,SMALL($H34:$U34,2),0)</f>
        <v>0</v>
      </c>
      <c r="AP34" s="16">
        <f t="shared" ref="AP34:AP65" si="49">IF($AM34&gt;6,SMALL($H34:$U34,3),0)</f>
        <v>0</v>
      </c>
      <c r="AQ34" s="16">
        <f t="shared" ref="AQ34:AQ65" si="50">IF($AM34&gt;7,SMALL($H34:$U34,4),0)</f>
        <v>0</v>
      </c>
      <c r="AR34" s="16">
        <f t="shared" ref="AR34:AR65" si="51">IF($AM34&gt;8,SMALL($H34:$U34,5),0)</f>
        <v>0</v>
      </c>
      <c r="AS34" s="16">
        <f t="shared" ref="AS34:AS65" si="52">IF($AM34&gt;9,SMALL($H34:$U34,6),0)</f>
        <v>0</v>
      </c>
      <c r="AT34" s="16">
        <f t="shared" ref="AT34:AT65" si="53">IF($AM34&gt;10,SMALL($H34:$U34,7),0)</f>
        <v>0</v>
      </c>
      <c r="AU34" s="16">
        <f t="shared" ref="AU34:AU54" si="54">IF($AM34&gt;11,SMALL($I34:$U34,8),0)</f>
        <v>0</v>
      </c>
      <c r="AV34" s="16">
        <f t="shared" si="42"/>
        <v>0</v>
      </c>
      <c r="AW34" s="16">
        <f t="shared" ref="AW34:AW65" si="55">IF($AM34&gt;13,SMALL($I34:$U34,9),0)</f>
        <v>0</v>
      </c>
    </row>
    <row r="35" spans="1:49" x14ac:dyDescent="0.25">
      <c r="A35" s="121" t="s">
        <v>73</v>
      </c>
      <c r="B35" s="132">
        <v>34</v>
      </c>
      <c r="C35" s="31"/>
      <c r="D35" s="20"/>
      <c r="E35" s="13">
        <f t="shared" si="44"/>
        <v>410.18804516264686</v>
      </c>
      <c r="F35" s="13">
        <f t="shared" si="45"/>
        <v>1640.7521806505874</v>
      </c>
      <c r="G35" s="17">
        <f t="shared" si="46"/>
        <v>1640.7521806505874</v>
      </c>
      <c r="H35" s="13"/>
      <c r="I35" s="3">
        <v>839.88590061013338</v>
      </c>
      <c r="J35" s="139"/>
      <c r="K35" s="56">
        <v>800.86628004045417</v>
      </c>
      <c r="L35" s="3"/>
      <c r="M35" s="71"/>
      <c r="N35" s="48"/>
      <c r="O35" s="13"/>
      <c r="P35" s="151"/>
      <c r="Q35" s="165"/>
      <c r="R35" s="161"/>
      <c r="S35" s="44"/>
      <c r="T35" s="174"/>
      <c r="U35" s="178"/>
      <c r="V35" s="79"/>
      <c r="X35" s="16">
        <f t="shared" si="28"/>
        <v>0</v>
      </c>
      <c r="Y35" s="16">
        <f t="shared" si="29"/>
        <v>1</v>
      </c>
      <c r="Z35" s="16">
        <f t="shared" si="30"/>
        <v>0</v>
      </c>
      <c r="AA35" s="16">
        <f t="shared" si="31"/>
        <v>1</v>
      </c>
      <c r="AB35" s="16">
        <f t="shared" si="32"/>
        <v>0</v>
      </c>
      <c r="AC35" s="16">
        <f t="shared" si="33"/>
        <v>0</v>
      </c>
      <c r="AD35" s="16">
        <f t="shared" si="34"/>
        <v>0</v>
      </c>
      <c r="AE35" s="16">
        <f t="shared" si="35"/>
        <v>0</v>
      </c>
      <c r="AF35" s="16">
        <f t="shared" si="36"/>
        <v>0</v>
      </c>
      <c r="AG35" s="16">
        <f t="shared" si="37"/>
        <v>0</v>
      </c>
      <c r="AH35" s="16">
        <f t="shared" si="38"/>
        <v>0</v>
      </c>
      <c r="AI35" s="16">
        <f t="shared" si="39"/>
        <v>0</v>
      </c>
      <c r="AJ35" s="16">
        <f t="shared" si="41"/>
        <v>0</v>
      </c>
      <c r="AK35" s="16">
        <f t="shared" si="40"/>
        <v>0</v>
      </c>
      <c r="AM35" s="16">
        <f t="shared" si="43"/>
        <v>2</v>
      </c>
      <c r="AN35" s="16">
        <f t="shared" si="47"/>
        <v>0</v>
      </c>
      <c r="AO35" s="16">
        <f t="shared" si="48"/>
        <v>0</v>
      </c>
      <c r="AP35" s="16">
        <f t="shared" si="49"/>
        <v>0</v>
      </c>
      <c r="AQ35" s="16">
        <f t="shared" si="50"/>
        <v>0</v>
      </c>
      <c r="AR35" s="16">
        <f t="shared" si="51"/>
        <v>0</v>
      </c>
      <c r="AS35" s="16">
        <f t="shared" si="52"/>
        <v>0</v>
      </c>
      <c r="AT35" s="16">
        <f t="shared" si="53"/>
        <v>0</v>
      </c>
      <c r="AU35" s="16">
        <f t="shared" si="54"/>
        <v>0</v>
      </c>
      <c r="AV35" s="16">
        <f t="shared" si="42"/>
        <v>0</v>
      </c>
      <c r="AW35" s="16">
        <f t="shared" si="55"/>
        <v>0</v>
      </c>
    </row>
    <row r="36" spans="1:49" x14ac:dyDescent="0.25">
      <c r="A36" s="113" t="s">
        <v>53</v>
      </c>
      <c r="B36" s="132">
        <v>35</v>
      </c>
      <c r="C36" s="65">
        <v>30</v>
      </c>
      <c r="D36" s="12"/>
      <c r="E36" s="13">
        <f t="shared" si="44"/>
        <v>406.80185422233717</v>
      </c>
      <c r="F36" s="13">
        <f t="shared" si="45"/>
        <v>1627.2074168893487</v>
      </c>
      <c r="G36" s="17">
        <f t="shared" si="46"/>
        <v>1627.2074168893487</v>
      </c>
      <c r="H36" s="12"/>
      <c r="I36" s="12"/>
      <c r="J36" s="140"/>
      <c r="K36" s="12"/>
      <c r="L36" s="67"/>
      <c r="M36" s="48"/>
      <c r="N36" s="12"/>
      <c r="O36" s="13"/>
      <c r="P36" s="156"/>
      <c r="Q36" s="163"/>
      <c r="R36" s="160">
        <v>791.56019272836215</v>
      </c>
      <c r="S36" s="105"/>
      <c r="T36" s="172"/>
      <c r="U36" s="179">
        <v>835.64722416098664</v>
      </c>
      <c r="X36" s="16">
        <f t="shared" si="28"/>
        <v>0</v>
      </c>
      <c r="Y36" s="16">
        <f t="shared" si="29"/>
        <v>0</v>
      </c>
      <c r="Z36" s="16">
        <f t="shared" si="30"/>
        <v>0</v>
      </c>
      <c r="AA36" s="16">
        <f t="shared" si="31"/>
        <v>0</v>
      </c>
      <c r="AB36" s="16">
        <f t="shared" si="32"/>
        <v>0</v>
      </c>
      <c r="AC36" s="16">
        <f t="shared" si="33"/>
        <v>0</v>
      </c>
      <c r="AD36" s="16">
        <f t="shared" si="34"/>
        <v>0</v>
      </c>
      <c r="AE36" s="16">
        <f t="shared" si="35"/>
        <v>0</v>
      </c>
      <c r="AF36" s="16">
        <f t="shared" si="36"/>
        <v>0</v>
      </c>
      <c r="AG36" s="16">
        <f t="shared" si="37"/>
        <v>0</v>
      </c>
      <c r="AH36" s="16">
        <f t="shared" si="38"/>
        <v>1</v>
      </c>
      <c r="AI36" s="16">
        <f t="shared" si="39"/>
        <v>0</v>
      </c>
      <c r="AJ36" s="16">
        <f t="shared" si="41"/>
        <v>0</v>
      </c>
      <c r="AK36" s="16">
        <f t="shared" si="40"/>
        <v>1</v>
      </c>
      <c r="AM36" s="16">
        <f t="shared" si="43"/>
        <v>2</v>
      </c>
      <c r="AN36" s="16">
        <f t="shared" si="47"/>
        <v>0</v>
      </c>
      <c r="AO36" s="16">
        <f t="shared" si="48"/>
        <v>0</v>
      </c>
      <c r="AP36" s="16">
        <f t="shared" si="49"/>
        <v>0</v>
      </c>
      <c r="AQ36" s="16">
        <f t="shared" si="50"/>
        <v>0</v>
      </c>
      <c r="AR36" s="16">
        <f t="shared" si="51"/>
        <v>0</v>
      </c>
      <c r="AS36" s="16">
        <f t="shared" si="52"/>
        <v>0</v>
      </c>
      <c r="AT36" s="16">
        <f t="shared" si="53"/>
        <v>0</v>
      </c>
      <c r="AU36" s="16">
        <f t="shared" si="54"/>
        <v>0</v>
      </c>
      <c r="AV36" s="16">
        <f t="shared" si="42"/>
        <v>0</v>
      </c>
      <c r="AW36" s="16">
        <f t="shared" si="55"/>
        <v>0</v>
      </c>
    </row>
    <row r="37" spans="1:49" x14ac:dyDescent="0.25">
      <c r="A37" s="123" t="s">
        <v>98</v>
      </c>
      <c r="B37" s="132">
        <v>36</v>
      </c>
      <c r="C37" s="65">
        <v>31</v>
      </c>
      <c r="D37" s="12"/>
      <c r="E37" s="13">
        <f t="shared" si="44"/>
        <v>307.7202166704559</v>
      </c>
      <c r="F37" s="13">
        <f t="shared" si="45"/>
        <v>1230.8808666818236</v>
      </c>
      <c r="G37" s="17">
        <f t="shared" si="46"/>
        <v>1230.8808666818236</v>
      </c>
      <c r="H37" s="37">
        <v>874.43733745202758</v>
      </c>
      <c r="I37" s="12"/>
      <c r="J37" s="140"/>
      <c r="K37" s="12"/>
      <c r="L37" s="66">
        <v>356.44352922979613</v>
      </c>
      <c r="M37" s="48"/>
      <c r="N37" s="12"/>
      <c r="O37" s="13"/>
      <c r="P37" s="157"/>
      <c r="Q37" s="163"/>
      <c r="R37" s="164"/>
      <c r="S37" s="105"/>
      <c r="T37" s="172"/>
      <c r="U37" s="177"/>
      <c r="V37" s="79"/>
      <c r="X37" s="16">
        <f t="shared" si="28"/>
        <v>1</v>
      </c>
      <c r="Y37" s="16">
        <f t="shared" si="29"/>
        <v>0</v>
      </c>
      <c r="Z37" s="16">
        <f t="shared" si="30"/>
        <v>0</v>
      </c>
      <c r="AA37" s="16">
        <f t="shared" si="31"/>
        <v>0</v>
      </c>
      <c r="AB37" s="16">
        <f t="shared" si="32"/>
        <v>1</v>
      </c>
      <c r="AC37" s="16">
        <f t="shared" si="33"/>
        <v>0</v>
      </c>
      <c r="AD37" s="16">
        <f t="shared" si="34"/>
        <v>0</v>
      </c>
      <c r="AE37" s="16">
        <f t="shared" si="35"/>
        <v>0</v>
      </c>
      <c r="AF37" s="16">
        <f t="shared" si="36"/>
        <v>0</v>
      </c>
      <c r="AG37" s="16">
        <f t="shared" si="37"/>
        <v>0</v>
      </c>
      <c r="AH37" s="16">
        <f t="shared" si="38"/>
        <v>0</v>
      </c>
      <c r="AI37" s="16">
        <f t="shared" si="39"/>
        <v>0</v>
      </c>
      <c r="AJ37" s="16">
        <f t="shared" si="41"/>
        <v>0</v>
      </c>
      <c r="AK37" s="16">
        <f t="shared" si="40"/>
        <v>0</v>
      </c>
      <c r="AM37" s="16">
        <f t="shared" si="43"/>
        <v>2</v>
      </c>
      <c r="AN37" s="16">
        <f t="shared" si="47"/>
        <v>0</v>
      </c>
      <c r="AO37" s="16">
        <f t="shared" si="48"/>
        <v>0</v>
      </c>
      <c r="AP37" s="16">
        <f t="shared" si="49"/>
        <v>0</v>
      </c>
      <c r="AQ37" s="16">
        <f t="shared" si="50"/>
        <v>0</v>
      </c>
      <c r="AR37" s="16">
        <f t="shared" si="51"/>
        <v>0</v>
      </c>
      <c r="AS37" s="16">
        <f t="shared" si="52"/>
        <v>0</v>
      </c>
      <c r="AT37" s="16">
        <f t="shared" si="53"/>
        <v>0</v>
      </c>
      <c r="AU37" s="16">
        <f t="shared" si="54"/>
        <v>0</v>
      </c>
      <c r="AV37" s="16">
        <f t="shared" si="42"/>
        <v>0</v>
      </c>
      <c r="AW37" s="16">
        <f t="shared" si="55"/>
        <v>0</v>
      </c>
    </row>
    <row r="38" spans="1:49" x14ac:dyDescent="0.25">
      <c r="A38" s="119" t="s">
        <v>230</v>
      </c>
      <c r="B38" s="132">
        <v>37</v>
      </c>
      <c r="C38" s="31"/>
      <c r="D38" s="12"/>
      <c r="E38" s="13">
        <f t="shared" si="44"/>
        <v>267.91590186015486</v>
      </c>
      <c r="F38" s="13">
        <f t="shared" si="45"/>
        <v>1071.6636074406194</v>
      </c>
      <c r="G38" s="17">
        <f t="shared" si="46"/>
        <v>1071.6636074406194</v>
      </c>
      <c r="H38" s="12"/>
      <c r="I38" s="12"/>
      <c r="J38" s="142"/>
      <c r="K38" s="12"/>
      <c r="L38" s="66">
        <v>875.81924921105053</v>
      </c>
      <c r="M38" s="48"/>
      <c r="N38" s="12"/>
      <c r="O38" s="13"/>
      <c r="P38" s="156"/>
      <c r="Q38" s="163"/>
      <c r="R38" s="164"/>
      <c r="S38" s="3">
        <v>195.84435822956891</v>
      </c>
      <c r="T38" s="172"/>
      <c r="U38" s="177"/>
      <c r="X38" s="16">
        <f t="shared" si="28"/>
        <v>0</v>
      </c>
      <c r="Y38" s="16">
        <f t="shared" si="29"/>
        <v>0</v>
      </c>
      <c r="Z38" s="16">
        <f t="shared" si="30"/>
        <v>0</v>
      </c>
      <c r="AA38" s="16">
        <f t="shared" si="31"/>
        <v>0</v>
      </c>
      <c r="AB38" s="16">
        <f t="shared" si="32"/>
        <v>1</v>
      </c>
      <c r="AC38" s="16">
        <f t="shared" si="33"/>
        <v>0</v>
      </c>
      <c r="AD38" s="16">
        <f t="shared" si="34"/>
        <v>0</v>
      </c>
      <c r="AE38" s="16">
        <f t="shared" si="35"/>
        <v>0</v>
      </c>
      <c r="AF38" s="16">
        <f t="shared" si="36"/>
        <v>0</v>
      </c>
      <c r="AG38" s="16">
        <f t="shared" si="37"/>
        <v>0</v>
      </c>
      <c r="AH38" s="16">
        <f t="shared" si="38"/>
        <v>0</v>
      </c>
      <c r="AI38" s="16">
        <f t="shared" si="39"/>
        <v>1</v>
      </c>
      <c r="AJ38" s="16">
        <f t="shared" si="41"/>
        <v>0</v>
      </c>
      <c r="AK38" s="16">
        <f t="shared" si="40"/>
        <v>0</v>
      </c>
      <c r="AM38" s="16">
        <f t="shared" si="43"/>
        <v>2</v>
      </c>
      <c r="AN38" s="16">
        <f t="shared" si="47"/>
        <v>0</v>
      </c>
      <c r="AO38" s="16">
        <f t="shared" si="48"/>
        <v>0</v>
      </c>
      <c r="AP38" s="16">
        <f t="shared" si="49"/>
        <v>0</v>
      </c>
      <c r="AQ38" s="16">
        <f t="shared" si="50"/>
        <v>0</v>
      </c>
      <c r="AR38" s="16">
        <f t="shared" si="51"/>
        <v>0</v>
      </c>
      <c r="AS38" s="16">
        <f t="shared" si="52"/>
        <v>0</v>
      </c>
      <c r="AT38" s="16">
        <f t="shared" si="53"/>
        <v>0</v>
      </c>
      <c r="AU38" s="16">
        <f t="shared" si="54"/>
        <v>0</v>
      </c>
      <c r="AV38" s="16">
        <f t="shared" si="42"/>
        <v>0</v>
      </c>
      <c r="AW38" s="16">
        <f t="shared" si="55"/>
        <v>0</v>
      </c>
    </row>
    <row r="39" spans="1:49" x14ac:dyDescent="0.25">
      <c r="A39" s="115" t="s">
        <v>33</v>
      </c>
      <c r="B39" s="132">
        <v>38</v>
      </c>
      <c r="C39" s="31"/>
      <c r="D39" s="20"/>
      <c r="E39" s="13">
        <f t="shared" si="44"/>
        <v>250</v>
      </c>
      <c r="F39" s="13">
        <f t="shared" si="45"/>
        <v>1000</v>
      </c>
      <c r="G39" s="17">
        <f t="shared" si="46"/>
        <v>1000</v>
      </c>
      <c r="H39" s="13"/>
      <c r="I39" s="13"/>
      <c r="J39" s="145"/>
      <c r="K39" s="13"/>
      <c r="L39" s="3"/>
      <c r="M39" s="19"/>
      <c r="N39" s="84"/>
      <c r="O39" s="13"/>
      <c r="P39" s="154"/>
      <c r="Q39" s="163"/>
      <c r="R39" s="161"/>
      <c r="S39" s="3">
        <v>1000</v>
      </c>
      <c r="T39" s="55"/>
      <c r="U39" s="180"/>
      <c r="W39" s="15"/>
      <c r="X39" s="16">
        <f t="shared" si="28"/>
        <v>0</v>
      </c>
      <c r="Y39" s="16">
        <f t="shared" si="29"/>
        <v>0</v>
      </c>
      <c r="Z39" s="16">
        <f t="shared" si="30"/>
        <v>0</v>
      </c>
      <c r="AA39" s="16">
        <f t="shared" si="31"/>
        <v>0</v>
      </c>
      <c r="AB39" s="16">
        <f t="shared" si="32"/>
        <v>0</v>
      </c>
      <c r="AC39" s="16">
        <f t="shared" si="33"/>
        <v>0</v>
      </c>
      <c r="AD39" s="16">
        <f t="shared" si="34"/>
        <v>0</v>
      </c>
      <c r="AE39" s="16">
        <f t="shared" si="35"/>
        <v>0</v>
      </c>
      <c r="AF39" s="16">
        <f t="shared" si="36"/>
        <v>0</v>
      </c>
      <c r="AG39" s="16">
        <f t="shared" si="37"/>
        <v>0</v>
      </c>
      <c r="AH39" s="16">
        <f t="shared" si="38"/>
        <v>0</v>
      </c>
      <c r="AI39" s="16">
        <f t="shared" si="39"/>
        <v>1</v>
      </c>
      <c r="AJ39" s="16">
        <f t="shared" si="41"/>
        <v>0</v>
      </c>
      <c r="AK39" s="16">
        <f t="shared" si="40"/>
        <v>0</v>
      </c>
      <c r="AM39" s="16">
        <f t="shared" si="43"/>
        <v>1</v>
      </c>
      <c r="AN39" s="16">
        <f t="shared" si="47"/>
        <v>0</v>
      </c>
      <c r="AO39" s="16">
        <f t="shared" si="48"/>
        <v>0</v>
      </c>
      <c r="AP39" s="16">
        <f t="shared" si="49"/>
        <v>0</v>
      </c>
      <c r="AQ39" s="16">
        <f t="shared" si="50"/>
        <v>0</v>
      </c>
      <c r="AR39" s="16">
        <f t="shared" si="51"/>
        <v>0</v>
      </c>
      <c r="AS39" s="16">
        <f t="shared" si="52"/>
        <v>0</v>
      </c>
      <c r="AT39" s="16">
        <f t="shared" si="53"/>
        <v>0</v>
      </c>
      <c r="AU39" s="16">
        <f t="shared" si="54"/>
        <v>0</v>
      </c>
      <c r="AV39" s="16">
        <f t="shared" si="42"/>
        <v>0</v>
      </c>
      <c r="AW39" s="16">
        <f t="shared" si="55"/>
        <v>0</v>
      </c>
    </row>
    <row r="40" spans="1:49" x14ac:dyDescent="0.25">
      <c r="A40" s="119" t="s">
        <v>71</v>
      </c>
      <c r="B40" s="132">
        <v>39</v>
      </c>
      <c r="C40" s="65">
        <v>32</v>
      </c>
      <c r="D40" s="20"/>
      <c r="E40" s="13">
        <f t="shared" si="44"/>
        <v>245.64007075900352</v>
      </c>
      <c r="F40" s="13">
        <f t="shared" si="45"/>
        <v>982.56028303601408</v>
      </c>
      <c r="G40" s="17">
        <f t="shared" si="46"/>
        <v>982.56028303601408</v>
      </c>
      <c r="H40" s="13"/>
      <c r="I40" s="48"/>
      <c r="J40" s="140"/>
      <c r="K40" s="48"/>
      <c r="L40" s="3"/>
      <c r="M40" s="71"/>
      <c r="N40" s="48"/>
      <c r="O40" s="13"/>
      <c r="P40" s="151"/>
      <c r="Q40" s="159"/>
      <c r="R40" s="161"/>
      <c r="S40" s="44"/>
      <c r="T40" s="176"/>
      <c r="U40" s="179">
        <v>982.56028303601408</v>
      </c>
      <c r="X40" s="16">
        <f t="shared" si="28"/>
        <v>0</v>
      </c>
      <c r="Y40" s="16">
        <f t="shared" si="29"/>
        <v>0</v>
      </c>
      <c r="Z40" s="16">
        <f t="shared" si="30"/>
        <v>0</v>
      </c>
      <c r="AA40" s="16">
        <f t="shared" si="31"/>
        <v>0</v>
      </c>
      <c r="AB40" s="16">
        <f t="shared" si="32"/>
        <v>0</v>
      </c>
      <c r="AC40" s="16">
        <f t="shared" si="33"/>
        <v>0</v>
      </c>
      <c r="AD40" s="16">
        <f t="shared" si="34"/>
        <v>0</v>
      </c>
      <c r="AE40" s="16">
        <f t="shared" si="35"/>
        <v>0</v>
      </c>
      <c r="AF40" s="16">
        <f t="shared" si="36"/>
        <v>0</v>
      </c>
      <c r="AG40" s="16">
        <f t="shared" si="37"/>
        <v>0</v>
      </c>
      <c r="AH40" s="16">
        <f t="shared" si="38"/>
        <v>0</v>
      </c>
      <c r="AI40" s="16">
        <f t="shared" si="39"/>
        <v>0</v>
      </c>
      <c r="AJ40" s="16">
        <f t="shared" si="41"/>
        <v>0</v>
      </c>
      <c r="AK40" s="16">
        <f t="shared" si="40"/>
        <v>1</v>
      </c>
      <c r="AM40" s="16">
        <f t="shared" si="43"/>
        <v>1</v>
      </c>
      <c r="AN40" s="16">
        <f t="shared" si="47"/>
        <v>0</v>
      </c>
      <c r="AO40" s="16">
        <f t="shared" si="48"/>
        <v>0</v>
      </c>
      <c r="AP40" s="16">
        <f t="shared" si="49"/>
        <v>0</v>
      </c>
      <c r="AQ40" s="16">
        <f t="shared" si="50"/>
        <v>0</v>
      </c>
      <c r="AR40" s="16">
        <f t="shared" si="51"/>
        <v>0</v>
      </c>
      <c r="AS40" s="16">
        <f t="shared" si="52"/>
        <v>0</v>
      </c>
      <c r="AT40" s="16">
        <f t="shared" si="53"/>
        <v>0</v>
      </c>
      <c r="AU40" s="16">
        <f t="shared" si="54"/>
        <v>0</v>
      </c>
      <c r="AV40" s="16">
        <f t="shared" si="42"/>
        <v>0</v>
      </c>
      <c r="AW40" s="16">
        <f t="shared" si="55"/>
        <v>0</v>
      </c>
    </row>
    <row r="41" spans="1:49" x14ac:dyDescent="0.25">
      <c r="A41" s="113" t="s">
        <v>35</v>
      </c>
      <c r="B41" s="132">
        <v>40</v>
      </c>
      <c r="C41" s="31"/>
      <c r="D41" s="20"/>
      <c r="E41" s="13">
        <f t="shared" si="44"/>
        <v>236.3853230484379</v>
      </c>
      <c r="F41" s="13">
        <f t="shared" si="45"/>
        <v>945.54129219375159</v>
      </c>
      <c r="G41" s="17">
        <f t="shared" si="46"/>
        <v>945.54129219375159</v>
      </c>
      <c r="H41" s="37">
        <v>945.54129219375159</v>
      </c>
      <c r="I41" s="3"/>
      <c r="J41" s="141"/>
      <c r="K41" s="3"/>
      <c r="L41" s="13"/>
      <c r="M41" s="3"/>
      <c r="N41" s="42"/>
      <c r="O41" s="43"/>
      <c r="P41" s="158"/>
      <c r="Q41" s="162"/>
      <c r="R41" s="161"/>
      <c r="S41" s="112"/>
      <c r="T41" s="173"/>
      <c r="U41" s="178"/>
      <c r="X41" s="16">
        <f t="shared" si="28"/>
        <v>1</v>
      </c>
      <c r="Y41" s="16">
        <f t="shared" si="29"/>
        <v>0</v>
      </c>
      <c r="Z41" s="16">
        <f t="shared" si="30"/>
        <v>0</v>
      </c>
      <c r="AA41" s="16">
        <f t="shared" si="31"/>
        <v>0</v>
      </c>
      <c r="AB41" s="16">
        <f t="shared" si="32"/>
        <v>0</v>
      </c>
      <c r="AC41" s="16">
        <f t="shared" si="33"/>
        <v>0</v>
      </c>
      <c r="AD41" s="16">
        <f t="shared" si="34"/>
        <v>0</v>
      </c>
      <c r="AE41" s="16">
        <f t="shared" si="35"/>
        <v>0</v>
      </c>
      <c r="AF41" s="16">
        <f t="shared" si="36"/>
        <v>0</v>
      </c>
      <c r="AG41" s="16">
        <f t="shared" si="37"/>
        <v>0</v>
      </c>
      <c r="AH41" s="16">
        <f t="shared" si="38"/>
        <v>0</v>
      </c>
      <c r="AI41" s="16">
        <f t="shared" si="39"/>
        <v>0</v>
      </c>
      <c r="AJ41" s="16">
        <f t="shared" si="41"/>
        <v>0</v>
      </c>
      <c r="AK41" s="16">
        <f t="shared" si="40"/>
        <v>0</v>
      </c>
      <c r="AM41" s="16">
        <f t="shared" si="43"/>
        <v>1</v>
      </c>
      <c r="AN41" s="16">
        <f t="shared" si="47"/>
        <v>0</v>
      </c>
      <c r="AO41" s="16">
        <f t="shared" si="48"/>
        <v>0</v>
      </c>
      <c r="AP41" s="16">
        <f t="shared" si="49"/>
        <v>0</v>
      </c>
      <c r="AQ41" s="16">
        <f t="shared" si="50"/>
        <v>0</v>
      </c>
      <c r="AR41" s="16">
        <f t="shared" si="51"/>
        <v>0</v>
      </c>
      <c r="AS41" s="16">
        <f t="shared" si="52"/>
        <v>0</v>
      </c>
      <c r="AT41" s="16">
        <f t="shared" si="53"/>
        <v>0</v>
      </c>
      <c r="AU41" s="16">
        <f t="shared" si="54"/>
        <v>0</v>
      </c>
      <c r="AV41" s="16">
        <f t="shared" si="42"/>
        <v>0</v>
      </c>
      <c r="AW41" s="16">
        <f t="shared" si="55"/>
        <v>0</v>
      </c>
    </row>
    <row r="42" spans="1:49" x14ac:dyDescent="0.25">
      <c r="A42" s="124" t="s">
        <v>36</v>
      </c>
      <c r="B42" s="132">
        <v>41</v>
      </c>
      <c r="C42" s="31"/>
      <c r="D42" s="20"/>
      <c r="E42" s="13">
        <f t="shared" si="44"/>
        <v>230.65503112206437</v>
      </c>
      <c r="F42" s="13">
        <f t="shared" si="45"/>
        <v>922.62012448825749</v>
      </c>
      <c r="G42" s="17">
        <f t="shared" si="46"/>
        <v>922.62012448825749</v>
      </c>
      <c r="H42" s="13"/>
      <c r="I42" s="3">
        <v>922.62012448825749</v>
      </c>
      <c r="J42" s="144"/>
      <c r="K42" s="13"/>
      <c r="L42" s="3"/>
      <c r="M42" s="71"/>
      <c r="N42" s="13"/>
      <c r="O42" s="13"/>
      <c r="P42" s="156"/>
      <c r="Q42" s="163"/>
      <c r="R42" s="167"/>
      <c r="S42" s="105"/>
      <c r="T42" s="172"/>
      <c r="U42" s="178"/>
      <c r="W42" s="15"/>
      <c r="X42" s="16">
        <f t="shared" si="28"/>
        <v>0</v>
      </c>
      <c r="Y42" s="16">
        <f t="shared" si="29"/>
        <v>1</v>
      </c>
      <c r="Z42" s="16">
        <f t="shared" si="30"/>
        <v>0</v>
      </c>
      <c r="AA42" s="16">
        <f t="shared" si="31"/>
        <v>0</v>
      </c>
      <c r="AB42" s="16">
        <f t="shared" si="32"/>
        <v>0</v>
      </c>
      <c r="AC42" s="16">
        <f t="shared" si="33"/>
        <v>0</v>
      </c>
      <c r="AD42" s="16">
        <f t="shared" si="34"/>
        <v>0</v>
      </c>
      <c r="AE42" s="16">
        <f t="shared" si="35"/>
        <v>0</v>
      </c>
      <c r="AF42" s="16">
        <f t="shared" si="36"/>
        <v>0</v>
      </c>
      <c r="AG42" s="16">
        <f t="shared" si="37"/>
        <v>0</v>
      </c>
      <c r="AH42" s="16">
        <f t="shared" si="38"/>
        <v>0</v>
      </c>
      <c r="AI42" s="16">
        <f t="shared" si="39"/>
        <v>0</v>
      </c>
      <c r="AJ42" s="16">
        <f t="shared" si="41"/>
        <v>0</v>
      </c>
      <c r="AK42" s="16">
        <f t="shared" si="40"/>
        <v>0</v>
      </c>
      <c r="AM42" s="16">
        <f t="shared" si="43"/>
        <v>1</v>
      </c>
      <c r="AN42" s="16">
        <f t="shared" si="47"/>
        <v>0</v>
      </c>
      <c r="AO42" s="16">
        <f t="shared" si="48"/>
        <v>0</v>
      </c>
      <c r="AP42" s="16">
        <f t="shared" si="49"/>
        <v>0</v>
      </c>
      <c r="AQ42" s="16">
        <f t="shared" si="50"/>
        <v>0</v>
      </c>
      <c r="AR42" s="16">
        <f t="shared" si="51"/>
        <v>0</v>
      </c>
      <c r="AS42" s="16">
        <f t="shared" si="52"/>
        <v>0</v>
      </c>
      <c r="AT42" s="16">
        <f t="shared" si="53"/>
        <v>0</v>
      </c>
      <c r="AU42" s="16">
        <f t="shared" si="54"/>
        <v>0</v>
      </c>
      <c r="AV42" s="16">
        <f t="shared" si="42"/>
        <v>0</v>
      </c>
      <c r="AW42" s="16">
        <f t="shared" si="55"/>
        <v>0</v>
      </c>
    </row>
    <row r="43" spans="1:49" x14ac:dyDescent="0.25">
      <c r="A43" s="125" t="s">
        <v>54</v>
      </c>
      <c r="B43" s="132">
        <v>42</v>
      </c>
      <c r="C43" s="31"/>
      <c r="D43" s="20"/>
      <c r="E43" s="13">
        <f t="shared" si="44"/>
        <v>230.54628454643873</v>
      </c>
      <c r="F43" s="13">
        <f t="shared" si="45"/>
        <v>922.18513818575491</v>
      </c>
      <c r="G43" s="17">
        <f t="shared" si="46"/>
        <v>922.18513818575491</v>
      </c>
      <c r="H43" s="13"/>
      <c r="I43" s="48"/>
      <c r="J43" s="140"/>
      <c r="K43" s="48"/>
      <c r="L43" s="66">
        <v>265.76917660692891</v>
      </c>
      <c r="M43" s="73"/>
      <c r="N43" s="48"/>
      <c r="O43" s="84"/>
      <c r="P43" s="151"/>
      <c r="Q43" s="165"/>
      <c r="R43" s="160">
        <v>656.415961578826</v>
      </c>
      <c r="S43" s="44"/>
      <c r="T43" s="174"/>
      <c r="U43" s="177"/>
      <c r="X43" s="16">
        <f t="shared" si="28"/>
        <v>0</v>
      </c>
      <c r="Y43" s="16">
        <f t="shared" si="29"/>
        <v>0</v>
      </c>
      <c r="Z43" s="16">
        <f t="shared" si="30"/>
        <v>0</v>
      </c>
      <c r="AA43" s="16">
        <f t="shared" si="31"/>
        <v>0</v>
      </c>
      <c r="AB43" s="16">
        <f t="shared" si="32"/>
        <v>1</v>
      </c>
      <c r="AC43" s="16">
        <f t="shared" si="33"/>
        <v>0</v>
      </c>
      <c r="AD43" s="16">
        <f t="shared" si="34"/>
        <v>0</v>
      </c>
      <c r="AE43" s="16">
        <f t="shared" si="35"/>
        <v>0</v>
      </c>
      <c r="AF43" s="16">
        <f t="shared" si="36"/>
        <v>0</v>
      </c>
      <c r="AG43" s="16">
        <f t="shared" si="37"/>
        <v>0</v>
      </c>
      <c r="AH43" s="16">
        <f t="shared" si="38"/>
        <v>1</v>
      </c>
      <c r="AI43" s="16">
        <f t="shared" si="39"/>
        <v>0</v>
      </c>
      <c r="AJ43" s="16">
        <f t="shared" si="41"/>
        <v>0</v>
      </c>
      <c r="AK43" s="16">
        <f t="shared" si="40"/>
        <v>0</v>
      </c>
      <c r="AM43" s="16">
        <f t="shared" si="43"/>
        <v>2</v>
      </c>
      <c r="AN43" s="16">
        <f t="shared" si="47"/>
        <v>0</v>
      </c>
      <c r="AO43" s="16">
        <f t="shared" si="48"/>
        <v>0</v>
      </c>
      <c r="AP43" s="16">
        <f t="shared" si="49"/>
        <v>0</v>
      </c>
      <c r="AQ43" s="16">
        <f t="shared" si="50"/>
        <v>0</v>
      </c>
      <c r="AR43" s="16">
        <f t="shared" si="51"/>
        <v>0</v>
      </c>
      <c r="AS43" s="16">
        <f t="shared" si="52"/>
        <v>0</v>
      </c>
      <c r="AT43" s="16">
        <f t="shared" si="53"/>
        <v>0</v>
      </c>
      <c r="AU43" s="16">
        <f t="shared" si="54"/>
        <v>0</v>
      </c>
      <c r="AV43" s="16">
        <f t="shared" si="42"/>
        <v>0</v>
      </c>
      <c r="AW43" s="16">
        <f t="shared" si="55"/>
        <v>0</v>
      </c>
    </row>
    <row r="44" spans="1:49" x14ac:dyDescent="0.25">
      <c r="A44" s="119" t="s">
        <v>85</v>
      </c>
      <c r="B44" s="132">
        <v>43</v>
      </c>
      <c r="C44" s="31"/>
      <c r="D44" s="12"/>
      <c r="E44" s="13">
        <f t="shared" si="44"/>
        <v>228.68536821399067</v>
      </c>
      <c r="F44" s="13">
        <f t="shared" si="45"/>
        <v>914.74147285596268</v>
      </c>
      <c r="G44" s="17">
        <f t="shared" si="46"/>
        <v>914.74147285596268</v>
      </c>
      <c r="H44" s="12"/>
      <c r="I44" s="12"/>
      <c r="J44" s="139"/>
      <c r="K44" s="12"/>
      <c r="L44" s="67"/>
      <c r="M44" s="12"/>
      <c r="N44" s="12"/>
      <c r="O44" s="13"/>
      <c r="P44" s="55"/>
      <c r="Q44" s="163"/>
      <c r="R44" s="161"/>
      <c r="S44" s="3">
        <v>914.74147285596268</v>
      </c>
      <c r="T44" s="172"/>
      <c r="U44" s="178"/>
      <c r="X44" s="16">
        <f t="shared" ref="X44:X62" si="56">IF(H44&gt;0,1,0)</f>
        <v>0</v>
      </c>
      <c r="Y44" s="16">
        <f t="shared" ref="Y44:Y62" si="57">IF(I44&gt;0,1,0)</f>
        <v>0</v>
      </c>
      <c r="Z44" s="16">
        <f t="shared" ref="Z44:Z62" si="58">IF(J44&gt;0,1,0)</f>
        <v>0</v>
      </c>
      <c r="AA44" s="16">
        <f t="shared" ref="AA44:AA62" si="59">IF(K44&gt;0,1,0)</f>
        <v>0</v>
      </c>
      <c r="AB44" s="16">
        <f t="shared" ref="AB44:AB62" si="60">IF(L44&gt;0,1,0)</f>
        <v>0</v>
      </c>
      <c r="AC44" s="16">
        <f t="shared" ref="AC44:AC62" si="61">IF(M44&gt;0,1,0)</f>
        <v>0</v>
      </c>
      <c r="AD44" s="16">
        <f t="shared" ref="AD44:AD62" si="62">IF(N44&gt;0,1,0)</f>
        <v>0</v>
      </c>
      <c r="AE44" s="16">
        <f t="shared" ref="AE44:AE62" si="63">IF(O44&gt;0,1,0)</f>
        <v>0</v>
      </c>
      <c r="AF44" s="16">
        <f t="shared" ref="AF44:AF62" si="64">IF(P44&gt;0,1,0)</f>
        <v>0</v>
      </c>
      <c r="AG44" s="16">
        <f t="shared" ref="AG44:AG62" si="65">IF(Q44&gt;0,1,0)</f>
        <v>0</v>
      </c>
      <c r="AH44" s="16">
        <f t="shared" ref="AH44:AH62" si="66">IF(R44&gt;0,1,0)</f>
        <v>0</v>
      </c>
      <c r="AI44" s="16">
        <f t="shared" ref="AI44:AI62" si="67">IF(S44&gt;0,1,0)</f>
        <v>1</v>
      </c>
      <c r="AJ44" s="16">
        <f t="shared" si="41"/>
        <v>0</v>
      </c>
      <c r="AK44" s="16">
        <f t="shared" ref="AK44:AK78" si="68">IF(U44&gt;0,1,0)</f>
        <v>0</v>
      </c>
      <c r="AM44" s="16">
        <f t="shared" si="43"/>
        <v>1</v>
      </c>
      <c r="AN44" s="16">
        <f t="shared" si="47"/>
        <v>0</v>
      </c>
      <c r="AO44" s="16">
        <f t="shared" si="48"/>
        <v>0</v>
      </c>
      <c r="AP44" s="16">
        <f t="shared" si="49"/>
        <v>0</v>
      </c>
      <c r="AQ44" s="16">
        <f t="shared" si="50"/>
        <v>0</v>
      </c>
      <c r="AR44" s="16">
        <f t="shared" si="51"/>
        <v>0</v>
      </c>
      <c r="AS44" s="16">
        <f t="shared" si="52"/>
        <v>0</v>
      </c>
      <c r="AT44" s="16">
        <f t="shared" si="53"/>
        <v>0</v>
      </c>
      <c r="AU44" s="16">
        <f t="shared" si="54"/>
        <v>0</v>
      </c>
      <c r="AV44" s="16">
        <f t="shared" si="42"/>
        <v>0</v>
      </c>
      <c r="AW44" s="16">
        <f t="shared" si="55"/>
        <v>0</v>
      </c>
    </row>
    <row r="45" spans="1:49" x14ac:dyDescent="0.25">
      <c r="A45" s="126" t="s">
        <v>224</v>
      </c>
      <c r="B45" s="132">
        <v>44</v>
      </c>
      <c r="C45" s="31"/>
      <c r="D45" s="12"/>
      <c r="E45" s="13">
        <f t="shared" si="44"/>
        <v>224.78606275800843</v>
      </c>
      <c r="F45" s="13">
        <f t="shared" si="45"/>
        <v>899.14425103203371</v>
      </c>
      <c r="G45" s="17">
        <f t="shared" si="46"/>
        <v>899.14425103203371</v>
      </c>
      <c r="H45" s="12"/>
      <c r="I45" s="12"/>
      <c r="J45" s="142"/>
      <c r="K45" s="12"/>
      <c r="L45" s="66"/>
      <c r="M45" s="108"/>
      <c r="N45" s="84"/>
      <c r="O45" s="13"/>
      <c r="P45" s="156"/>
      <c r="Q45" s="163"/>
      <c r="R45" s="160">
        <v>899.14425103203371</v>
      </c>
      <c r="S45" s="12"/>
      <c r="T45" s="172"/>
      <c r="U45" s="177"/>
      <c r="X45" s="16">
        <f t="shared" si="56"/>
        <v>0</v>
      </c>
      <c r="Y45" s="16">
        <f t="shared" si="57"/>
        <v>0</v>
      </c>
      <c r="Z45" s="16">
        <f t="shared" si="58"/>
        <v>0</v>
      </c>
      <c r="AA45" s="16">
        <f t="shared" si="59"/>
        <v>0</v>
      </c>
      <c r="AB45" s="16">
        <f t="shared" si="60"/>
        <v>0</v>
      </c>
      <c r="AC45" s="16">
        <f t="shared" si="61"/>
        <v>0</v>
      </c>
      <c r="AD45" s="16">
        <f t="shared" si="62"/>
        <v>0</v>
      </c>
      <c r="AE45" s="16">
        <f t="shared" si="63"/>
        <v>0</v>
      </c>
      <c r="AF45" s="16">
        <f t="shared" si="64"/>
        <v>0</v>
      </c>
      <c r="AG45" s="16">
        <f t="shared" si="65"/>
        <v>0</v>
      </c>
      <c r="AH45" s="16">
        <f t="shared" si="66"/>
        <v>1</v>
      </c>
      <c r="AI45" s="16">
        <f t="shared" si="67"/>
        <v>0</v>
      </c>
      <c r="AJ45" s="16">
        <f t="shared" ref="AJ45:AJ78" si="69">IF(T45&gt;0,1,0)</f>
        <v>0</v>
      </c>
      <c r="AK45" s="16">
        <f t="shared" si="68"/>
        <v>0</v>
      </c>
      <c r="AM45" s="16">
        <f t="shared" si="43"/>
        <v>1</v>
      </c>
      <c r="AN45" s="16">
        <f t="shared" si="47"/>
        <v>0</v>
      </c>
      <c r="AO45" s="16">
        <f t="shared" si="48"/>
        <v>0</v>
      </c>
      <c r="AP45" s="16">
        <f t="shared" si="49"/>
        <v>0</v>
      </c>
      <c r="AQ45" s="16">
        <f t="shared" si="50"/>
        <v>0</v>
      </c>
      <c r="AR45" s="16">
        <f t="shared" si="51"/>
        <v>0</v>
      </c>
      <c r="AS45" s="16">
        <f t="shared" si="52"/>
        <v>0</v>
      </c>
      <c r="AT45" s="16">
        <f t="shared" si="53"/>
        <v>0</v>
      </c>
      <c r="AU45" s="16">
        <f t="shared" si="54"/>
        <v>0</v>
      </c>
      <c r="AV45" s="16">
        <f t="shared" si="42"/>
        <v>0</v>
      </c>
      <c r="AW45" s="16">
        <f t="shared" si="55"/>
        <v>0</v>
      </c>
    </row>
    <row r="46" spans="1:49" x14ac:dyDescent="0.25">
      <c r="A46" s="113" t="s">
        <v>49</v>
      </c>
      <c r="B46" s="132">
        <v>45</v>
      </c>
      <c r="C46" s="31"/>
      <c r="D46" s="20"/>
      <c r="E46" s="13">
        <f t="shared" si="44"/>
        <v>222.99438572055948</v>
      </c>
      <c r="F46" s="13">
        <f t="shared" si="45"/>
        <v>891.97754288223791</v>
      </c>
      <c r="G46" s="17">
        <f t="shared" si="46"/>
        <v>891.97754288223791</v>
      </c>
      <c r="H46" s="17"/>
      <c r="I46" s="13"/>
      <c r="J46" s="145"/>
      <c r="K46" s="17"/>
      <c r="L46" s="68"/>
      <c r="M46" s="17"/>
      <c r="N46" s="13"/>
      <c r="O46" s="13"/>
      <c r="P46" s="154"/>
      <c r="Q46" s="165"/>
      <c r="R46" s="161"/>
      <c r="S46" s="3">
        <v>891.97754288223791</v>
      </c>
      <c r="T46" s="174"/>
      <c r="U46" s="180"/>
      <c r="X46" s="16">
        <f t="shared" si="56"/>
        <v>0</v>
      </c>
      <c r="Y46" s="16">
        <f t="shared" si="57"/>
        <v>0</v>
      </c>
      <c r="Z46" s="16">
        <f t="shared" si="58"/>
        <v>0</v>
      </c>
      <c r="AA46" s="16">
        <f t="shared" si="59"/>
        <v>0</v>
      </c>
      <c r="AB46" s="16">
        <f t="shared" si="60"/>
        <v>0</v>
      </c>
      <c r="AC46" s="16">
        <f t="shared" si="61"/>
        <v>0</v>
      </c>
      <c r="AD46" s="16">
        <f t="shared" si="62"/>
        <v>0</v>
      </c>
      <c r="AE46" s="16">
        <f t="shared" si="63"/>
        <v>0</v>
      </c>
      <c r="AF46" s="16">
        <f t="shared" si="64"/>
        <v>0</v>
      </c>
      <c r="AG46" s="16">
        <f t="shared" si="65"/>
        <v>0</v>
      </c>
      <c r="AH46" s="16">
        <f t="shared" si="66"/>
        <v>0</v>
      </c>
      <c r="AI46" s="16">
        <f t="shared" si="67"/>
        <v>1</v>
      </c>
      <c r="AJ46" s="16">
        <f t="shared" si="69"/>
        <v>0</v>
      </c>
      <c r="AK46" s="16">
        <f t="shared" si="68"/>
        <v>0</v>
      </c>
      <c r="AM46" s="16">
        <f t="shared" si="43"/>
        <v>1</v>
      </c>
      <c r="AN46" s="16">
        <f t="shared" si="47"/>
        <v>0</v>
      </c>
      <c r="AO46" s="16">
        <f t="shared" si="48"/>
        <v>0</v>
      </c>
      <c r="AP46" s="16">
        <f t="shared" si="49"/>
        <v>0</v>
      </c>
      <c r="AQ46" s="16">
        <f t="shared" si="50"/>
        <v>0</v>
      </c>
      <c r="AR46" s="16">
        <f t="shared" si="51"/>
        <v>0</v>
      </c>
      <c r="AS46" s="16">
        <f t="shared" si="52"/>
        <v>0</v>
      </c>
      <c r="AT46" s="16">
        <f t="shared" si="53"/>
        <v>0</v>
      </c>
      <c r="AU46" s="16">
        <f t="shared" si="54"/>
        <v>0</v>
      </c>
      <c r="AV46" s="16">
        <f t="shared" si="42"/>
        <v>0</v>
      </c>
      <c r="AW46" s="16">
        <f t="shared" si="55"/>
        <v>0</v>
      </c>
    </row>
    <row r="47" spans="1:49" x14ac:dyDescent="0.25">
      <c r="A47" s="117" t="s">
        <v>68</v>
      </c>
      <c r="B47" s="132">
        <v>46</v>
      </c>
      <c r="C47" s="31"/>
      <c r="D47" s="20"/>
      <c r="E47" s="13">
        <f t="shared" si="44"/>
        <v>219.63497094680852</v>
      </c>
      <c r="F47" s="13">
        <f t="shared" si="45"/>
        <v>878.53988378723409</v>
      </c>
      <c r="G47" s="17">
        <f t="shared" si="46"/>
        <v>878.53988378723409</v>
      </c>
      <c r="H47" s="17"/>
      <c r="I47" s="13"/>
      <c r="J47" s="139"/>
      <c r="K47" s="17"/>
      <c r="L47" s="66">
        <v>878.53988378723409</v>
      </c>
      <c r="M47" s="73"/>
      <c r="N47" s="13"/>
      <c r="O47" s="17"/>
      <c r="P47" s="152"/>
      <c r="Q47" s="165"/>
      <c r="R47" s="161"/>
      <c r="S47" s="44"/>
      <c r="T47" s="174"/>
      <c r="U47" s="178"/>
      <c r="X47" s="16">
        <f t="shared" si="56"/>
        <v>0</v>
      </c>
      <c r="Y47" s="16">
        <f t="shared" si="57"/>
        <v>0</v>
      </c>
      <c r="Z47" s="16">
        <f t="shared" si="58"/>
        <v>0</v>
      </c>
      <c r="AA47" s="16">
        <f t="shared" si="59"/>
        <v>0</v>
      </c>
      <c r="AB47" s="16">
        <f t="shared" si="60"/>
        <v>1</v>
      </c>
      <c r="AC47" s="16">
        <f t="shared" si="61"/>
        <v>0</v>
      </c>
      <c r="AD47" s="16">
        <f t="shared" si="62"/>
        <v>0</v>
      </c>
      <c r="AE47" s="16">
        <f t="shared" si="63"/>
        <v>0</v>
      </c>
      <c r="AF47" s="16">
        <f t="shared" si="64"/>
        <v>0</v>
      </c>
      <c r="AG47" s="16">
        <f t="shared" si="65"/>
        <v>0</v>
      </c>
      <c r="AH47" s="16">
        <f t="shared" si="66"/>
        <v>0</v>
      </c>
      <c r="AI47" s="16">
        <f t="shared" si="67"/>
        <v>0</v>
      </c>
      <c r="AJ47" s="16">
        <f t="shared" si="69"/>
        <v>0</v>
      </c>
      <c r="AK47" s="16">
        <f t="shared" si="68"/>
        <v>0</v>
      </c>
      <c r="AM47" s="16">
        <f t="shared" si="43"/>
        <v>1</v>
      </c>
      <c r="AN47" s="16">
        <f t="shared" si="47"/>
        <v>0</v>
      </c>
      <c r="AO47" s="16">
        <f t="shared" si="48"/>
        <v>0</v>
      </c>
      <c r="AP47" s="16">
        <f t="shared" si="49"/>
        <v>0</v>
      </c>
      <c r="AQ47" s="16">
        <f t="shared" si="50"/>
        <v>0</v>
      </c>
      <c r="AR47" s="16">
        <f t="shared" si="51"/>
        <v>0</v>
      </c>
      <c r="AS47" s="16">
        <f t="shared" si="52"/>
        <v>0</v>
      </c>
      <c r="AT47" s="16">
        <f t="shared" si="53"/>
        <v>0</v>
      </c>
      <c r="AU47" s="16">
        <f t="shared" si="54"/>
        <v>0</v>
      </c>
      <c r="AV47" s="16">
        <f t="shared" si="42"/>
        <v>0</v>
      </c>
      <c r="AW47" s="16">
        <f t="shared" si="55"/>
        <v>0</v>
      </c>
    </row>
    <row r="48" spans="1:49" x14ac:dyDescent="0.25">
      <c r="A48" s="120" t="s">
        <v>135</v>
      </c>
      <c r="B48" s="132">
        <v>47</v>
      </c>
      <c r="C48" s="31"/>
      <c r="D48" s="12"/>
      <c r="E48" s="13">
        <f t="shared" si="44"/>
        <v>218.95481230276263</v>
      </c>
      <c r="F48" s="13">
        <f t="shared" si="45"/>
        <v>875.81924921105053</v>
      </c>
      <c r="G48" s="17">
        <f t="shared" si="46"/>
        <v>875.81924921105053</v>
      </c>
      <c r="H48" s="12"/>
      <c r="I48" s="12"/>
      <c r="J48" s="142"/>
      <c r="K48" s="12"/>
      <c r="L48" s="66">
        <v>875.81924921105053</v>
      </c>
      <c r="M48" s="108"/>
      <c r="N48" s="12"/>
      <c r="O48" s="13"/>
      <c r="P48" s="96"/>
      <c r="Q48" s="163"/>
      <c r="R48" s="164"/>
      <c r="S48" s="12"/>
      <c r="T48" s="172"/>
      <c r="U48" s="177"/>
      <c r="X48" s="16">
        <f t="shared" si="56"/>
        <v>0</v>
      </c>
      <c r="Y48" s="16">
        <f t="shared" si="57"/>
        <v>0</v>
      </c>
      <c r="Z48" s="16">
        <f t="shared" si="58"/>
        <v>0</v>
      </c>
      <c r="AA48" s="16">
        <f t="shared" si="59"/>
        <v>0</v>
      </c>
      <c r="AB48" s="16">
        <f t="shared" si="60"/>
        <v>1</v>
      </c>
      <c r="AC48" s="16">
        <f t="shared" si="61"/>
        <v>0</v>
      </c>
      <c r="AD48" s="16">
        <f t="shared" si="62"/>
        <v>0</v>
      </c>
      <c r="AE48" s="16">
        <f t="shared" si="63"/>
        <v>0</v>
      </c>
      <c r="AF48" s="16">
        <f t="shared" si="64"/>
        <v>0</v>
      </c>
      <c r="AG48" s="16">
        <f t="shared" si="65"/>
        <v>0</v>
      </c>
      <c r="AH48" s="16">
        <f t="shared" si="66"/>
        <v>0</v>
      </c>
      <c r="AI48" s="16">
        <f t="shared" si="67"/>
        <v>0</v>
      </c>
      <c r="AJ48" s="16">
        <f t="shared" si="69"/>
        <v>0</v>
      </c>
      <c r="AK48" s="16">
        <f t="shared" si="68"/>
        <v>0</v>
      </c>
      <c r="AM48" s="16">
        <f t="shared" si="43"/>
        <v>1</v>
      </c>
      <c r="AN48" s="16">
        <f t="shared" si="47"/>
        <v>0</v>
      </c>
      <c r="AO48" s="16">
        <f t="shared" si="48"/>
        <v>0</v>
      </c>
      <c r="AP48" s="16">
        <f t="shared" si="49"/>
        <v>0</v>
      </c>
      <c r="AQ48" s="16">
        <f t="shared" si="50"/>
        <v>0</v>
      </c>
      <c r="AR48" s="16">
        <f t="shared" si="51"/>
        <v>0</v>
      </c>
      <c r="AS48" s="16">
        <f t="shared" si="52"/>
        <v>0</v>
      </c>
      <c r="AT48" s="16">
        <f t="shared" si="53"/>
        <v>0</v>
      </c>
      <c r="AU48" s="16">
        <f t="shared" si="54"/>
        <v>0</v>
      </c>
      <c r="AV48" s="16">
        <f t="shared" si="42"/>
        <v>0</v>
      </c>
      <c r="AW48" s="16">
        <f t="shared" si="55"/>
        <v>0</v>
      </c>
    </row>
    <row r="49" spans="1:49" x14ac:dyDescent="0.25">
      <c r="A49" s="113" t="s">
        <v>70</v>
      </c>
      <c r="B49" s="132">
        <v>48</v>
      </c>
      <c r="C49" s="31"/>
      <c r="D49" s="12"/>
      <c r="E49" s="13">
        <f t="shared" si="44"/>
        <v>213.31122014179942</v>
      </c>
      <c r="F49" s="13">
        <f t="shared" si="45"/>
        <v>853.2448805671977</v>
      </c>
      <c r="G49" s="17">
        <f t="shared" si="46"/>
        <v>853.2448805671977</v>
      </c>
      <c r="H49" s="12"/>
      <c r="I49" s="12"/>
      <c r="J49" s="139"/>
      <c r="K49" s="56">
        <v>853.2448805671977</v>
      </c>
      <c r="L49" s="67"/>
      <c r="M49" s="12"/>
      <c r="N49" s="84"/>
      <c r="O49" s="13"/>
      <c r="P49" s="154"/>
      <c r="Q49" s="163"/>
      <c r="R49" s="161"/>
      <c r="S49" s="33"/>
      <c r="T49" s="172"/>
      <c r="U49" s="178"/>
      <c r="X49" s="16">
        <f t="shared" si="56"/>
        <v>0</v>
      </c>
      <c r="Y49" s="16">
        <f t="shared" si="57"/>
        <v>0</v>
      </c>
      <c r="Z49" s="16">
        <f t="shared" si="58"/>
        <v>0</v>
      </c>
      <c r="AA49" s="16">
        <f t="shared" si="59"/>
        <v>1</v>
      </c>
      <c r="AB49" s="16">
        <f t="shared" si="60"/>
        <v>0</v>
      </c>
      <c r="AC49" s="16">
        <f t="shared" si="61"/>
        <v>0</v>
      </c>
      <c r="AD49" s="16">
        <f t="shared" si="62"/>
        <v>0</v>
      </c>
      <c r="AE49" s="16">
        <f t="shared" si="63"/>
        <v>0</v>
      </c>
      <c r="AF49" s="16">
        <f t="shared" si="64"/>
        <v>0</v>
      </c>
      <c r="AG49" s="16">
        <f t="shared" si="65"/>
        <v>0</v>
      </c>
      <c r="AH49" s="16">
        <f t="shared" si="66"/>
        <v>0</v>
      </c>
      <c r="AI49" s="16">
        <f t="shared" si="67"/>
        <v>0</v>
      </c>
      <c r="AJ49" s="16">
        <f t="shared" si="69"/>
        <v>0</v>
      </c>
      <c r="AK49" s="16">
        <f t="shared" si="68"/>
        <v>0</v>
      </c>
      <c r="AM49" s="16">
        <f t="shared" si="43"/>
        <v>1</v>
      </c>
      <c r="AN49" s="16">
        <f t="shared" si="47"/>
        <v>0</v>
      </c>
      <c r="AO49" s="16">
        <f t="shared" si="48"/>
        <v>0</v>
      </c>
      <c r="AP49" s="16">
        <f t="shared" si="49"/>
        <v>0</v>
      </c>
      <c r="AQ49" s="16">
        <f t="shared" si="50"/>
        <v>0</v>
      </c>
      <c r="AR49" s="16">
        <f t="shared" si="51"/>
        <v>0</v>
      </c>
      <c r="AS49" s="16">
        <f t="shared" si="52"/>
        <v>0</v>
      </c>
      <c r="AT49" s="16">
        <f t="shared" si="53"/>
        <v>0</v>
      </c>
      <c r="AU49" s="16">
        <f t="shared" si="54"/>
        <v>0</v>
      </c>
      <c r="AV49" s="16">
        <f t="shared" si="42"/>
        <v>0</v>
      </c>
      <c r="AW49" s="16">
        <f t="shared" si="55"/>
        <v>0</v>
      </c>
    </row>
    <row r="50" spans="1:49" x14ac:dyDescent="0.25">
      <c r="A50" s="122" t="s">
        <v>100</v>
      </c>
      <c r="B50" s="132">
        <v>49</v>
      </c>
      <c r="C50" s="31"/>
      <c r="D50" s="12"/>
      <c r="E50" s="13">
        <f t="shared" si="44"/>
        <v>211.87185989668023</v>
      </c>
      <c r="F50" s="13">
        <f t="shared" si="45"/>
        <v>847.48743958672094</v>
      </c>
      <c r="G50" s="17">
        <f t="shared" si="46"/>
        <v>847.48743958672094</v>
      </c>
      <c r="H50" s="37">
        <v>847.48743958672094</v>
      </c>
      <c r="I50" s="12"/>
      <c r="J50" s="142"/>
      <c r="K50" s="12"/>
      <c r="L50" s="67"/>
      <c r="M50" s="48"/>
      <c r="N50" s="12"/>
      <c r="O50" s="13"/>
      <c r="P50" s="156"/>
      <c r="Q50" s="163"/>
      <c r="R50" s="164"/>
      <c r="S50" s="105"/>
      <c r="T50" s="172"/>
      <c r="U50" s="177"/>
      <c r="V50" s="79"/>
      <c r="X50" s="16">
        <f t="shared" si="56"/>
        <v>1</v>
      </c>
      <c r="Y50" s="16">
        <f t="shared" si="57"/>
        <v>0</v>
      </c>
      <c r="Z50" s="16">
        <f t="shared" si="58"/>
        <v>0</v>
      </c>
      <c r="AA50" s="16">
        <f t="shared" si="59"/>
        <v>0</v>
      </c>
      <c r="AB50" s="16">
        <f t="shared" si="60"/>
        <v>0</v>
      </c>
      <c r="AC50" s="16">
        <f t="shared" si="61"/>
        <v>0</v>
      </c>
      <c r="AD50" s="16">
        <f t="shared" si="62"/>
        <v>0</v>
      </c>
      <c r="AE50" s="16">
        <f t="shared" si="63"/>
        <v>0</v>
      </c>
      <c r="AF50" s="16">
        <f t="shared" si="64"/>
        <v>0</v>
      </c>
      <c r="AG50" s="16">
        <f t="shared" si="65"/>
        <v>0</v>
      </c>
      <c r="AH50" s="16">
        <f t="shared" si="66"/>
        <v>0</v>
      </c>
      <c r="AI50" s="16">
        <f t="shared" si="67"/>
        <v>0</v>
      </c>
      <c r="AJ50" s="16">
        <f t="shared" si="69"/>
        <v>0</v>
      </c>
      <c r="AK50" s="16">
        <f t="shared" si="68"/>
        <v>0</v>
      </c>
      <c r="AM50" s="16">
        <f t="shared" si="43"/>
        <v>1</v>
      </c>
      <c r="AN50" s="16">
        <f t="shared" si="47"/>
        <v>0</v>
      </c>
      <c r="AO50" s="16">
        <f t="shared" si="48"/>
        <v>0</v>
      </c>
      <c r="AP50" s="16">
        <f t="shared" si="49"/>
        <v>0</v>
      </c>
      <c r="AQ50" s="16">
        <f t="shared" si="50"/>
        <v>0</v>
      </c>
      <c r="AR50" s="16">
        <f t="shared" si="51"/>
        <v>0</v>
      </c>
      <c r="AS50" s="16">
        <f t="shared" si="52"/>
        <v>0</v>
      </c>
      <c r="AT50" s="16">
        <f t="shared" si="53"/>
        <v>0</v>
      </c>
      <c r="AU50" s="16">
        <f t="shared" si="54"/>
        <v>0</v>
      </c>
      <c r="AV50" s="16">
        <f t="shared" si="42"/>
        <v>0</v>
      </c>
      <c r="AW50" s="16">
        <f t="shared" si="55"/>
        <v>0</v>
      </c>
    </row>
    <row r="51" spans="1:49" x14ac:dyDescent="0.25">
      <c r="A51" s="113" t="s">
        <v>28</v>
      </c>
      <c r="B51" s="132">
        <v>50</v>
      </c>
      <c r="C51" s="31"/>
      <c r="D51" s="20"/>
      <c r="E51" s="13">
        <f t="shared" si="44"/>
        <v>210.44702825515913</v>
      </c>
      <c r="F51" s="13">
        <f t="shared" si="45"/>
        <v>841.7881130206365</v>
      </c>
      <c r="G51" s="17">
        <f t="shared" si="46"/>
        <v>841.7881130206365</v>
      </c>
      <c r="H51" s="13"/>
      <c r="I51" s="3">
        <v>841.7881130206365</v>
      </c>
      <c r="J51" s="140"/>
      <c r="K51" s="13"/>
      <c r="L51" s="13"/>
      <c r="M51" s="3"/>
      <c r="N51" s="13"/>
      <c r="O51" s="17"/>
      <c r="P51" s="111"/>
      <c r="Q51" s="166"/>
      <c r="R51" s="161"/>
      <c r="S51" s="109"/>
      <c r="T51" s="175"/>
      <c r="U51" s="177"/>
      <c r="W51" s="15"/>
      <c r="X51" s="16">
        <f t="shared" si="56"/>
        <v>0</v>
      </c>
      <c r="Y51" s="16">
        <f t="shared" si="57"/>
        <v>1</v>
      </c>
      <c r="Z51" s="16">
        <f t="shared" si="58"/>
        <v>0</v>
      </c>
      <c r="AA51" s="16">
        <f t="shared" si="59"/>
        <v>0</v>
      </c>
      <c r="AB51" s="16">
        <f t="shared" si="60"/>
        <v>0</v>
      </c>
      <c r="AC51" s="16">
        <f t="shared" si="61"/>
        <v>0</v>
      </c>
      <c r="AD51" s="16">
        <f t="shared" si="62"/>
        <v>0</v>
      </c>
      <c r="AE51" s="16">
        <f t="shared" si="63"/>
        <v>0</v>
      </c>
      <c r="AF51" s="16">
        <f t="shared" si="64"/>
        <v>0</v>
      </c>
      <c r="AG51" s="16">
        <f t="shared" si="65"/>
        <v>0</v>
      </c>
      <c r="AH51" s="16">
        <f t="shared" si="66"/>
        <v>0</v>
      </c>
      <c r="AI51" s="16">
        <f t="shared" si="67"/>
        <v>0</v>
      </c>
      <c r="AJ51" s="16">
        <f t="shared" si="69"/>
        <v>0</v>
      </c>
      <c r="AK51" s="16">
        <f t="shared" si="68"/>
        <v>0</v>
      </c>
      <c r="AM51" s="16">
        <f t="shared" si="43"/>
        <v>1</v>
      </c>
      <c r="AN51" s="16">
        <f t="shared" si="47"/>
        <v>0</v>
      </c>
      <c r="AO51" s="16">
        <f t="shared" si="48"/>
        <v>0</v>
      </c>
      <c r="AP51" s="16">
        <f t="shared" si="49"/>
        <v>0</v>
      </c>
      <c r="AQ51" s="16">
        <f t="shared" si="50"/>
        <v>0</v>
      </c>
      <c r="AR51" s="16">
        <f t="shared" si="51"/>
        <v>0</v>
      </c>
      <c r="AS51" s="16">
        <f t="shared" si="52"/>
        <v>0</v>
      </c>
      <c r="AT51" s="16">
        <f t="shared" si="53"/>
        <v>0</v>
      </c>
      <c r="AU51" s="16">
        <f t="shared" si="54"/>
        <v>0</v>
      </c>
      <c r="AV51" s="16">
        <f t="shared" si="42"/>
        <v>0</v>
      </c>
      <c r="AW51" s="16">
        <f t="shared" si="55"/>
        <v>0</v>
      </c>
    </row>
    <row r="52" spans="1:49" x14ac:dyDescent="0.25">
      <c r="A52" s="115" t="s">
        <v>42</v>
      </c>
      <c r="B52" s="132">
        <v>51</v>
      </c>
      <c r="C52" s="31"/>
      <c r="D52" s="20"/>
      <c r="E52" s="13">
        <f t="shared" si="44"/>
        <v>204.61559038352397</v>
      </c>
      <c r="F52" s="13">
        <f t="shared" si="45"/>
        <v>818.46236153409586</v>
      </c>
      <c r="G52" s="17">
        <f t="shared" si="46"/>
        <v>818.46236153409586</v>
      </c>
      <c r="H52" s="13"/>
      <c r="I52" s="13"/>
      <c r="J52" s="139"/>
      <c r="K52" s="56">
        <v>818.46236153409586</v>
      </c>
      <c r="L52" s="13"/>
      <c r="M52" s="13"/>
      <c r="N52" s="13"/>
      <c r="O52" s="13"/>
      <c r="P52" s="154"/>
      <c r="Q52" s="163"/>
      <c r="R52" s="161"/>
      <c r="S52" s="44"/>
      <c r="T52" s="172"/>
      <c r="U52" s="178"/>
      <c r="V52" s="55"/>
      <c r="W52" s="15"/>
      <c r="X52" s="16">
        <f t="shared" si="56"/>
        <v>0</v>
      </c>
      <c r="Y52" s="16">
        <f t="shared" si="57"/>
        <v>0</v>
      </c>
      <c r="Z52" s="16">
        <f t="shared" si="58"/>
        <v>0</v>
      </c>
      <c r="AA52" s="16">
        <f t="shared" si="59"/>
        <v>1</v>
      </c>
      <c r="AB52" s="16">
        <f t="shared" si="60"/>
        <v>0</v>
      </c>
      <c r="AC52" s="16">
        <f t="shared" si="61"/>
        <v>0</v>
      </c>
      <c r="AD52" s="16">
        <f t="shared" si="62"/>
        <v>0</v>
      </c>
      <c r="AE52" s="16">
        <f t="shared" si="63"/>
        <v>0</v>
      </c>
      <c r="AF52" s="16">
        <f t="shared" si="64"/>
        <v>0</v>
      </c>
      <c r="AG52" s="16">
        <f t="shared" si="65"/>
        <v>0</v>
      </c>
      <c r="AH52" s="16">
        <f t="shared" si="66"/>
        <v>0</v>
      </c>
      <c r="AI52" s="16">
        <f t="shared" si="67"/>
        <v>0</v>
      </c>
      <c r="AJ52" s="16">
        <f t="shared" si="69"/>
        <v>0</v>
      </c>
      <c r="AK52" s="16">
        <f t="shared" si="68"/>
        <v>0</v>
      </c>
      <c r="AM52" s="16">
        <f t="shared" si="43"/>
        <v>1</v>
      </c>
      <c r="AN52" s="16">
        <f t="shared" si="47"/>
        <v>0</v>
      </c>
      <c r="AO52" s="16">
        <f t="shared" si="48"/>
        <v>0</v>
      </c>
      <c r="AP52" s="16">
        <f t="shared" si="49"/>
        <v>0</v>
      </c>
      <c r="AQ52" s="16">
        <f t="shared" si="50"/>
        <v>0</v>
      </c>
      <c r="AR52" s="16">
        <f t="shared" si="51"/>
        <v>0</v>
      </c>
      <c r="AS52" s="16">
        <f t="shared" si="52"/>
        <v>0</v>
      </c>
      <c r="AT52" s="16">
        <f t="shared" si="53"/>
        <v>0</v>
      </c>
      <c r="AU52" s="16">
        <f t="shared" si="54"/>
        <v>0</v>
      </c>
      <c r="AV52" s="16">
        <f t="shared" si="42"/>
        <v>0</v>
      </c>
      <c r="AW52" s="16">
        <f t="shared" si="55"/>
        <v>0</v>
      </c>
    </row>
    <row r="53" spans="1:49" x14ac:dyDescent="0.25">
      <c r="A53" s="113" t="s">
        <v>67</v>
      </c>
      <c r="B53" s="132">
        <v>52</v>
      </c>
      <c r="C53" s="31"/>
      <c r="D53" s="20"/>
      <c r="E53" s="13">
        <f t="shared" si="44"/>
        <v>202.59781933693623</v>
      </c>
      <c r="F53" s="13">
        <f t="shared" si="45"/>
        <v>810.3912773477449</v>
      </c>
      <c r="G53" s="17">
        <f t="shared" si="46"/>
        <v>810.3912773477449</v>
      </c>
      <c r="H53" s="13"/>
      <c r="I53" s="42"/>
      <c r="J53" s="139"/>
      <c r="K53" s="48"/>
      <c r="L53" s="66">
        <v>810.3912773477449</v>
      </c>
      <c r="M53" s="71"/>
      <c r="N53" s="48"/>
      <c r="O53" s="13"/>
      <c r="P53" s="151"/>
      <c r="Q53" s="159"/>
      <c r="R53" s="161"/>
      <c r="S53" s="44"/>
      <c r="T53" s="176"/>
      <c r="U53" s="178"/>
      <c r="V53" s="80"/>
      <c r="W53" s="15"/>
      <c r="X53" s="16">
        <f t="shared" si="56"/>
        <v>0</v>
      </c>
      <c r="Y53" s="16">
        <f t="shared" si="57"/>
        <v>0</v>
      </c>
      <c r="Z53" s="16">
        <f t="shared" si="58"/>
        <v>0</v>
      </c>
      <c r="AA53" s="16">
        <f t="shared" si="59"/>
        <v>0</v>
      </c>
      <c r="AB53" s="16">
        <f t="shared" si="60"/>
        <v>1</v>
      </c>
      <c r="AC53" s="16">
        <f t="shared" si="61"/>
        <v>0</v>
      </c>
      <c r="AD53" s="16">
        <f t="shared" si="62"/>
        <v>0</v>
      </c>
      <c r="AE53" s="16">
        <f t="shared" si="63"/>
        <v>0</v>
      </c>
      <c r="AF53" s="16">
        <f t="shared" si="64"/>
        <v>0</v>
      </c>
      <c r="AG53" s="16">
        <f t="shared" si="65"/>
        <v>0</v>
      </c>
      <c r="AH53" s="16">
        <f t="shared" si="66"/>
        <v>0</v>
      </c>
      <c r="AI53" s="16">
        <f t="shared" si="67"/>
        <v>0</v>
      </c>
      <c r="AJ53" s="16">
        <f t="shared" si="69"/>
        <v>0</v>
      </c>
      <c r="AK53" s="16">
        <f t="shared" si="68"/>
        <v>0</v>
      </c>
      <c r="AM53" s="16">
        <f t="shared" si="43"/>
        <v>1</v>
      </c>
      <c r="AN53" s="16">
        <f t="shared" si="47"/>
        <v>0</v>
      </c>
      <c r="AO53" s="16">
        <f t="shared" si="48"/>
        <v>0</v>
      </c>
      <c r="AP53" s="16">
        <f t="shared" si="49"/>
        <v>0</v>
      </c>
      <c r="AQ53" s="16">
        <f t="shared" si="50"/>
        <v>0</v>
      </c>
      <c r="AR53" s="16">
        <f t="shared" si="51"/>
        <v>0</v>
      </c>
      <c r="AS53" s="16">
        <f t="shared" si="52"/>
        <v>0</v>
      </c>
      <c r="AT53" s="16">
        <f t="shared" si="53"/>
        <v>0</v>
      </c>
      <c r="AU53" s="16">
        <f t="shared" si="54"/>
        <v>0</v>
      </c>
      <c r="AV53" s="16">
        <f t="shared" si="42"/>
        <v>0</v>
      </c>
      <c r="AW53" s="16">
        <f t="shared" si="55"/>
        <v>0</v>
      </c>
    </row>
    <row r="54" spans="1:49" x14ac:dyDescent="0.25">
      <c r="A54" s="182" t="s">
        <v>137</v>
      </c>
      <c r="B54" s="132">
        <v>53</v>
      </c>
      <c r="C54" s="31"/>
      <c r="D54" s="12"/>
      <c r="E54" s="13">
        <f t="shared" si="44"/>
        <v>184.35646661480109</v>
      </c>
      <c r="F54" s="13">
        <f t="shared" si="45"/>
        <v>737.42586645920437</v>
      </c>
      <c r="G54" s="17">
        <f t="shared" si="46"/>
        <v>737.42586645920437</v>
      </c>
      <c r="H54" s="12"/>
      <c r="I54" s="12"/>
      <c r="J54" s="142"/>
      <c r="K54" s="12"/>
      <c r="L54" s="66">
        <v>737.42586645920437</v>
      </c>
      <c r="M54" s="48"/>
      <c r="N54" s="84"/>
      <c r="O54" s="13"/>
      <c r="P54" s="156"/>
      <c r="Q54" s="163"/>
      <c r="R54" s="164"/>
      <c r="S54" s="12"/>
      <c r="T54" s="172"/>
      <c r="U54" s="177"/>
      <c r="X54" s="16">
        <f t="shared" si="56"/>
        <v>0</v>
      </c>
      <c r="Y54" s="16">
        <f t="shared" si="57"/>
        <v>0</v>
      </c>
      <c r="Z54" s="16">
        <f t="shared" si="58"/>
        <v>0</v>
      </c>
      <c r="AA54" s="16">
        <f t="shared" si="59"/>
        <v>0</v>
      </c>
      <c r="AB54" s="16">
        <f t="shared" si="60"/>
        <v>1</v>
      </c>
      <c r="AC54" s="16">
        <f t="shared" si="61"/>
        <v>0</v>
      </c>
      <c r="AD54" s="16">
        <f t="shared" si="62"/>
        <v>0</v>
      </c>
      <c r="AE54" s="16">
        <f t="shared" si="63"/>
        <v>0</v>
      </c>
      <c r="AF54" s="16">
        <f t="shared" si="64"/>
        <v>0</v>
      </c>
      <c r="AG54" s="16">
        <f t="shared" si="65"/>
        <v>0</v>
      </c>
      <c r="AH54" s="16">
        <f t="shared" si="66"/>
        <v>0</v>
      </c>
      <c r="AI54" s="16">
        <f t="shared" si="67"/>
        <v>0</v>
      </c>
      <c r="AJ54" s="16">
        <f t="shared" si="69"/>
        <v>0</v>
      </c>
      <c r="AK54" s="16">
        <f t="shared" si="68"/>
        <v>0</v>
      </c>
      <c r="AM54" s="16">
        <f t="shared" si="43"/>
        <v>1</v>
      </c>
      <c r="AN54" s="16">
        <f t="shared" si="47"/>
        <v>0</v>
      </c>
      <c r="AO54" s="16">
        <f t="shared" si="48"/>
        <v>0</v>
      </c>
      <c r="AP54" s="16">
        <f t="shared" si="49"/>
        <v>0</v>
      </c>
      <c r="AQ54" s="16">
        <f t="shared" si="50"/>
        <v>0</v>
      </c>
      <c r="AR54" s="16">
        <f t="shared" si="51"/>
        <v>0</v>
      </c>
      <c r="AS54" s="16">
        <f t="shared" si="52"/>
        <v>0</v>
      </c>
      <c r="AT54" s="16">
        <f t="shared" si="53"/>
        <v>0</v>
      </c>
      <c r="AU54" s="16">
        <f t="shared" si="54"/>
        <v>0</v>
      </c>
      <c r="AV54" s="16">
        <f t="shared" si="42"/>
        <v>0</v>
      </c>
      <c r="AW54" s="16">
        <f t="shared" si="55"/>
        <v>0</v>
      </c>
    </row>
    <row r="55" spans="1:49" x14ac:dyDescent="0.25">
      <c r="A55" s="119" t="s">
        <v>78</v>
      </c>
      <c r="B55" s="132">
        <v>54</v>
      </c>
      <c r="C55" s="31"/>
      <c r="D55" s="20"/>
      <c r="E55" s="13">
        <f t="shared" si="44"/>
        <v>179.53329037951519</v>
      </c>
      <c r="F55" s="13">
        <f t="shared" si="45"/>
        <v>718.13316151806077</v>
      </c>
      <c r="G55" s="17">
        <f t="shared" si="46"/>
        <v>718.13316151806077</v>
      </c>
      <c r="H55" s="37">
        <v>718.13316151806077</v>
      </c>
      <c r="I55" s="48"/>
      <c r="J55" s="139"/>
      <c r="K55" s="48"/>
      <c r="L55" s="3"/>
      <c r="M55" s="73"/>
      <c r="N55" s="42"/>
      <c r="O55" s="13"/>
      <c r="P55" s="153"/>
      <c r="Q55" s="163"/>
      <c r="R55" s="161"/>
      <c r="S55" s="44"/>
      <c r="T55" s="172"/>
      <c r="U55" s="178"/>
      <c r="X55" s="16">
        <f t="shared" si="56"/>
        <v>1</v>
      </c>
      <c r="Y55" s="16">
        <f t="shared" si="57"/>
        <v>0</v>
      </c>
      <c r="Z55" s="16">
        <f t="shared" si="58"/>
        <v>0</v>
      </c>
      <c r="AA55" s="16">
        <f t="shared" si="59"/>
        <v>0</v>
      </c>
      <c r="AB55" s="16">
        <f t="shared" si="60"/>
        <v>0</v>
      </c>
      <c r="AC55" s="16">
        <f t="shared" si="61"/>
        <v>0</v>
      </c>
      <c r="AD55" s="16">
        <f t="shared" si="62"/>
        <v>0</v>
      </c>
      <c r="AE55" s="16">
        <f t="shared" si="63"/>
        <v>0</v>
      </c>
      <c r="AF55" s="16">
        <f t="shared" si="64"/>
        <v>0</v>
      </c>
      <c r="AG55" s="16">
        <f t="shared" si="65"/>
        <v>0</v>
      </c>
      <c r="AH55" s="16">
        <f t="shared" si="66"/>
        <v>0</v>
      </c>
      <c r="AI55" s="16">
        <f t="shared" si="67"/>
        <v>0</v>
      </c>
      <c r="AJ55" s="16">
        <f t="shared" si="69"/>
        <v>0</v>
      </c>
      <c r="AK55" s="16">
        <f t="shared" si="68"/>
        <v>0</v>
      </c>
      <c r="AM55" s="16">
        <f t="shared" si="43"/>
        <v>1</v>
      </c>
      <c r="AN55" s="16">
        <f t="shared" si="47"/>
        <v>0</v>
      </c>
      <c r="AO55" s="16">
        <f t="shared" si="48"/>
        <v>0</v>
      </c>
      <c r="AP55" s="16">
        <f t="shared" si="49"/>
        <v>0</v>
      </c>
      <c r="AQ55" s="16">
        <f t="shared" si="50"/>
        <v>0</v>
      </c>
      <c r="AR55" s="16">
        <f t="shared" si="51"/>
        <v>0</v>
      </c>
      <c r="AS55" s="16">
        <f t="shared" si="52"/>
        <v>0</v>
      </c>
      <c r="AT55" s="16">
        <f t="shared" si="53"/>
        <v>0</v>
      </c>
      <c r="AU55" s="16">
        <f>IF(AE55&gt;0,1,0)</f>
        <v>0</v>
      </c>
      <c r="AV55" s="16">
        <f>IF(AF55&gt;0,1,0)</f>
        <v>0</v>
      </c>
      <c r="AW55" s="16">
        <f t="shared" si="55"/>
        <v>0</v>
      </c>
    </row>
    <row r="56" spans="1:49" ht="13.5" x14ac:dyDescent="0.3">
      <c r="A56" s="127" t="s">
        <v>40</v>
      </c>
      <c r="B56" s="132">
        <v>55</v>
      </c>
      <c r="C56" s="31"/>
      <c r="D56" s="20"/>
      <c r="E56" s="13">
        <f t="shared" si="44"/>
        <v>178.2132655413827</v>
      </c>
      <c r="F56" s="13">
        <f t="shared" si="45"/>
        <v>712.85306216553079</v>
      </c>
      <c r="G56" s="17">
        <f t="shared" si="46"/>
        <v>712.85306216553079</v>
      </c>
      <c r="H56" s="37">
        <v>712.85306216553079</v>
      </c>
      <c r="I56" s="13"/>
      <c r="J56" s="139"/>
      <c r="K56" s="3"/>
      <c r="L56" s="13"/>
      <c r="M56" s="3"/>
      <c r="N56" s="42"/>
      <c r="O56" s="13"/>
      <c r="P56" s="158"/>
      <c r="Q56" s="162"/>
      <c r="R56" s="161"/>
      <c r="S56" s="47"/>
      <c r="T56" s="173"/>
      <c r="U56" s="178"/>
      <c r="X56" s="16">
        <f t="shared" si="56"/>
        <v>1</v>
      </c>
      <c r="Y56" s="16">
        <f t="shared" si="57"/>
        <v>0</v>
      </c>
      <c r="Z56" s="16">
        <f t="shared" si="58"/>
        <v>0</v>
      </c>
      <c r="AA56" s="16">
        <f t="shared" si="59"/>
        <v>0</v>
      </c>
      <c r="AB56" s="16">
        <f t="shared" si="60"/>
        <v>0</v>
      </c>
      <c r="AC56" s="16">
        <f t="shared" si="61"/>
        <v>0</v>
      </c>
      <c r="AD56" s="16">
        <f t="shared" si="62"/>
        <v>0</v>
      </c>
      <c r="AE56" s="16">
        <f t="shared" si="63"/>
        <v>0</v>
      </c>
      <c r="AF56" s="16">
        <f t="shared" si="64"/>
        <v>0</v>
      </c>
      <c r="AG56" s="16">
        <f t="shared" si="65"/>
        <v>0</v>
      </c>
      <c r="AH56" s="16">
        <f t="shared" si="66"/>
        <v>0</v>
      </c>
      <c r="AI56" s="16">
        <f t="shared" si="67"/>
        <v>0</v>
      </c>
      <c r="AJ56" s="16">
        <f t="shared" si="69"/>
        <v>0</v>
      </c>
      <c r="AK56" s="16">
        <f t="shared" si="68"/>
        <v>0</v>
      </c>
      <c r="AM56" s="16">
        <f t="shared" si="43"/>
        <v>1</v>
      </c>
      <c r="AN56" s="16">
        <f t="shared" si="47"/>
        <v>0</v>
      </c>
      <c r="AO56" s="16">
        <f t="shared" si="48"/>
        <v>0</v>
      </c>
      <c r="AP56" s="16">
        <f t="shared" si="49"/>
        <v>0</v>
      </c>
      <c r="AQ56" s="16">
        <f t="shared" si="50"/>
        <v>0</v>
      </c>
      <c r="AR56" s="16">
        <f t="shared" si="51"/>
        <v>0</v>
      </c>
      <c r="AS56" s="16">
        <f t="shared" si="52"/>
        <v>0</v>
      </c>
      <c r="AT56" s="16">
        <f t="shared" si="53"/>
        <v>0</v>
      </c>
      <c r="AU56" s="16">
        <f t="shared" ref="AU56:AU78" si="70">IF($AM56&gt;11,SMALL($I56:$U56,8),0)</f>
        <v>0</v>
      </c>
      <c r="AV56" s="16">
        <f t="shared" ref="AV56:AV78" si="71">IF($AM56&gt;12,SMALL($I56:$U56,9),0)</f>
        <v>0</v>
      </c>
      <c r="AW56" s="16">
        <f t="shared" si="55"/>
        <v>0</v>
      </c>
    </row>
    <row r="57" spans="1:49" x14ac:dyDescent="0.25">
      <c r="A57" s="113" t="s">
        <v>62</v>
      </c>
      <c r="B57" s="132">
        <v>56</v>
      </c>
      <c r="C57" s="31"/>
      <c r="D57" s="20"/>
      <c r="E57" s="13">
        <f t="shared" si="44"/>
        <v>121.70088295274367</v>
      </c>
      <c r="F57" s="13">
        <f t="shared" si="45"/>
        <v>486.80353181097468</v>
      </c>
      <c r="G57" s="17">
        <f t="shared" si="46"/>
        <v>486.80353181097468</v>
      </c>
      <c r="H57" s="37">
        <v>486.80353181097468</v>
      </c>
      <c r="I57" s="48"/>
      <c r="J57" s="144"/>
      <c r="K57" s="48"/>
      <c r="L57" s="68"/>
      <c r="M57" s="13"/>
      <c r="N57" s="42"/>
      <c r="O57" s="13"/>
      <c r="P57" s="156"/>
      <c r="Q57" s="163"/>
      <c r="R57" s="167"/>
      <c r="S57" s="12"/>
      <c r="T57" s="172"/>
      <c r="U57" s="178"/>
      <c r="X57" s="16">
        <f t="shared" si="56"/>
        <v>1</v>
      </c>
      <c r="Y57" s="16">
        <f t="shared" si="57"/>
        <v>0</v>
      </c>
      <c r="Z57" s="16">
        <f t="shared" si="58"/>
        <v>0</v>
      </c>
      <c r="AA57" s="16">
        <f t="shared" si="59"/>
        <v>0</v>
      </c>
      <c r="AB57" s="16">
        <f t="shared" si="60"/>
        <v>0</v>
      </c>
      <c r="AC57" s="16">
        <f t="shared" si="61"/>
        <v>0</v>
      </c>
      <c r="AD57" s="16">
        <f t="shared" si="62"/>
        <v>0</v>
      </c>
      <c r="AE57" s="16">
        <f t="shared" si="63"/>
        <v>0</v>
      </c>
      <c r="AF57" s="16">
        <f t="shared" si="64"/>
        <v>0</v>
      </c>
      <c r="AG57" s="16">
        <f t="shared" si="65"/>
        <v>0</v>
      </c>
      <c r="AH57" s="16">
        <f t="shared" si="66"/>
        <v>0</v>
      </c>
      <c r="AI57" s="16">
        <f t="shared" si="67"/>
        <v>0</v>
      </c>
      <c r="AJ57" s="16">
        <f t="shared" si="69"/>
        <v>0</v>
      </c>
      <c r="AK57" s="16">
        <f t="shared" si="68"/>
        <v>0</v>
      </c>
      <c r="AM57" s="16">
        <f t="shared" si="43"/>
        <v>1</v>
      </c>
      <c r="AN57" s="16">
        <f t="shared" si="47"/>
        <v>0</v>
      </c>
      <c r="AO57" s="16">
        <f t="shared" si="48"/>
        <v>0</v>
      </c>
      <c r="AP57" s="16">
        <f t="shared" si="49"/>
        <v>0</v>
      </c>
      <c r="AQ57" s="16">
        <f t="shared" si="50"/>
        <v>0</v>
      </c>
      <c r="AR57" s="16">
        <f t="shared" si="51"/>
        <v>0</v>
      </c>
      <c r="AS57" s="16">
        <f t="shared" si="52"/>
        <v>0</v>
      </c>
      <c r="AT57" s="16">
        <f t="shared" si="53"/>
        <v>0</v>
      </c>
      <c r="AU57" s="16">
        <f t="shared" si="70"/>
        <v>0</v>
      </c>
      <c r="AV57" s="16">
        <f t="shared" si="71"/>
        <v>0</v>
      </c>
      <c r="AW57" s="16">
        <f t="shared" si="55"/>
        <v>0</v>
      </c>
    </row>
    <row r="58" spans="1:49" x14ac:dyDescent="0.25">
      <c r="A58" s="128" t="s">
        <v>205</v>
      </c>
      <c r="B58" s="132">
        <v>57</v>
      </c>
      <c r="C58" s="31"/>
      <c r="D58" s="12"/>
      <c r="E58" s="13">
        <f t="shared" si="44"/>
        <v>117.04199875563283</v>
      </c>
      <c r="F58" s="13">
        <f t="shared" si="45"/>
        <v>468.16799502253133</v>
      </c>
      <c r="G58" s="17">
        <f t="shared" si="46"/>
        <v>468.16799502253133</v>
      </c>
      <c r="H58" s="12"/>
      <c r="I58" s="12"/>
      <c r="J58" s="142"/>
      <c r="K58" s="12"/>
      <c r="L58" s="66"/>
      <c r="M58" s="48"/>
      <c r="N58" s="84"/>
      <c r="O58" s="13"/>
      <c r="P58" s="156"/>
      <c r="Q58" s="163"/>
      <c r="R58" s="164"/>
      <c r="S58" s="3">
        <v>468.16799502253133</v>
      </c>
      <c r="T58" s="172"/>
      <c r="U58" s="177"/>
      <c r="X58" s="16">
        <f t="shared" si="56"/>
        <v>0</v>
      </c>
      <c r="Y58" s="16">
        <f t="shared" si="57"/>
        <v>0</v>
      </c>
      <c r="Z58" s="16">
        <f t="shared" si="58"/>
        <v>0</v>
      </c>
      <c r="AA58" s="16">
        <f t="shared" si="59"/>
        <v>0</v>
      </c>
      <c r="AB58" s="16">
        <f t="shared" si="60"/>
        <v>0</v>
      </c>
      <c r="AC58" s="16">
        <f t="shared" si="61"/>
        <v>0</v>
      </c>
      <c r="AD58" s="16">
        <f t="shared" si="62"/>
        <v>0</v>
      </c>
      <c r="AE58" s="16">
        <f t="shared" si="63"/>
        <v>0</v>
      </c>
      <c r="AF58" s="16">
        <f t="shared" si="64"/>
        <v>0</v>
      </c>
      <c r="AG58" s="16">
        <f t="shared" si="65"/>
        <v>0</v>
      </c>
      <c r="AH58" s="16">
        <f t="shared" si="66"/>
        <v>0</v>
      </c>
      <c r="AI58" s="16">
        <f t="shared" si="67"/>
        <v>1</v>
      </c>
      <c r="AJ58" s="16">
        <f t="shared" si="69"/>
        <v>0</v>
      </c>
      <c r="AK58" s="16">
        <f t="shared" si="68"/>
        <v>0</v>
      </c>
      <c r="AM58" s="16">
        <f t="shared" si="43"/>
        <v>1</v>
      </c>
      <c r="AN58" s="16">
        <f t="shared" si="47"/>
        <v>0</v>
      </c>
      <c r="AO58" s="16">
        <f t="shared" si="48"/>
        <v>0</v>
      </c>
      <c r="AP58" s="16">
        <f t="shared" si="49"/>
        <v>0</v>
      </c>
      <c r="AQ58" s="16">
        <f t="shared" si="50"/>
        <v>0</v>
      </c>
      <c r="AR58" s="16">
        <f t="shared" si="51"/>
        <v>0</v>
      </c>
      <c r="AS58" s="16">
        <f t="shared" si="52"/>
        <v>0</v>
      </c>
      <c r="AT58" s="16">
        <f t="shared" si="53"/>
        <v>0</v>
      </c>
      <c r="AU58" s="16">
        <f t="shared" si="70"/>
        <v>0</v>
      </c>
      <c r="AV58" s="16">
        <f t="shared" si="71"/>
        <v>0</v>
      </c>
      <c r="AW58" s="16">
        <f t="shared" si="55"/>
        <v>0</v>
      </c>
    </row>
    <row r="59" spans="1:49" x14ac:dyDescent="0.25">
      <c r="A59" s="128" t="s">
        <v>90</v>
      </c>
      <c r="B59" s="132">
        <v>58</v>
      </c>
      <c r="C59" s="31"/>
      <c r="D59" s="12"/>
      <c r="E59" s="13">
        <f t="shared" si="44"/>
        <v>0</v>
      </c>
      <c r="F59" s="13">
        <f t="shared" si="45"/>
        <v>0</v>
      </c>
      <c r="G59" s="17">
        <f t="shared" si="46"/>
        <v>0</v>
      </c>
      <c r="H59" s="12"/>
      <c r="I59" s="12"/>
      <c r="J59" s="139"/>
      <c r="K59" s="12"/>
      <c r="L59" s="67"/>
      <c r="M59" s="12"/>
      <c r="N59" s="12"/>
      <c r="O59" s="13"/>
      <c r="P59" s="151"/>
      <c r="Q59" s="163"/>
      <c r="R59" s="161"/>
      <c r="S59" s="33"/>
      <c r="T59" s="172"/>
      <c r="U59" s="178"/>
      <c r="X59" s="16">
        <f t="shared" si="56"/>
        <v>0</v>
      </c>
      <c r="Y59" s="16">
        <f t="shared" si="57"/>
        <v>0</v>
      </c>
      <c r="Z59" s="16">
        <f t="shared" si="58"/>
        <v>0</v>
      </c>
      <c r="AA59" s="16">
        <f t="shared" si="59"/>
        <v>0</v>
      </c>
      <c r="AB59" s="16">
        <f t="shared" si="60"/>
        <v>0</v>
      </c>
      <c r="AC59" s="16">
        <f t="shared" si="61"/>
        <v>0</v>
      </c>
      <c r="AD59" s="16">
        <f t="shared" si="62"/>
        <v>0</v>
      </c>
      <c r="AE59" s="16">
        <f t="shared" si="63"/>
        <v>0</v>
      </c>
      <c r="AF59" s="16">
        <f t="shared" si="64"/>
        <v>0</v>
      </c>
      <c r="AG59" s="16">
        <f t="shared" si="65"/>
        <v>0</v>
      </c>
      <c r="AH59" s="16">
        <f t="shared" si="66"/>
        <v>0</v>
      </c>
      <c r="AI59" s="16">
        <f t="shared" si="67"/>
        <v>0</v>
      </c>
      <c r="AJ59" s="16">
        <f t="shared" si="69"/>
        <v>0</v>
      </c>
      <c r="AK59" s="16">
        <f t="shared" si="68"/>
        <v>0</v>
      </c>
      <c r="AM59" s="16">
        <f t="shared" si="43"/>
        <v>0</v>
      </c>
      <c r="AN59" s="16">
        <f t="shared" si="47"/>
        <v>0</v>
      </c>
      <c r="AO59" s="16">
        <f t="shared" si="48"/>
        <v>0</v>
      </c>
      <c r="AP59" s="16">
        <f t="shared" si="49"/>
        <v>0</v>
      </c>
      <c r="AQ59" s="16">
        <f t="shared" si="50"/>
        <v>0</v>
      </c>
      <c r="AR59" s="16">
        <f t="shared" si="51"/>
        <v>0</v>
      </c>
      <c r="AS59" s="16">
        <f t="shared" si="52"/>
        <v>0</v>
      </c>
      <c r="AT59" s="16">
        <f t="shared" si="53"/>
        <v>0</v>
      </c>
      <c r="AU59" s="16">
        <f t="shared" si="70"/>
        <v>0</v>
      </c>
      <c r="AV59" s="16">
        <f t="shared" si="71"/>
        <v>0</v>
      </c>
      <c r="AW59" s="16">
        <f t="shared" si="55"/>
        <v>0</v>
      </c>
    </row>
    <row r="60" spans="1:49" x14ac:dyDescent="0.25">
      <c r="A60" s="113" t="s">
        <v>21</v>
      </c>
      <c r="B60" s="132">
        <v>59</v>
      </c>
      <c r="C60" s="31"/>
      <c r="D60" s="20"/>
      <c r="E60" s="13">
        <f t="shared" si="44"/>
        <v>0</v>
      </c>
      <c r="F60" s="13">
        <f t="shared" si="45"/>
        <v>0</v>
      </c>
      <c r="G60" s="17">
        <f t="shared" si="46"/>
        <v>0</v>
      </c>
      <c r="H60" s="42"/>
      <c r="I60" s="42"/>
      <c r="J60" s="139"/>
      <c r="K60" s="3"/>
      <c r="L60" s="13"/>
      <c r="M60" s="17"/>
      <c r="N60" s="42"/>
      <c r="O60" s="17"/>
      <c r="P60" s="158"/>
      <c r="Q60" s="168"/>
      <c r="R60" s="161"/>
      <c r="S60" s="45"/>
      <c r="T60" s="173"/>
      <c r="U60" s="178"/>
      <c r="X60" s="16">
        <f t="shared" si="56"/>
        <v>0</v>
      </c>
      <c r="Y60" s="16">
        <f t="shared" si="57"/>
        <v>0</v>
      </c>
      <c r="Z60" s="16">
        <f t="shared" si="58"/>
        <v>0</v>
      </c>
      <c r="AA60" s="16">
        <f t="shared" si="59"/>
        <v>0</v>
      </c>
      <c r="AB60" s="16">
        <f t="shared" si="60"/>
        <v>0</v>
      </c>
      <c r="AC60" s="16">
        <f t="shared" si="61"/>
        <v>0</v>
      </c>
      <c r="AD60" s="16">
        <f t="shared" si="62"/>
        <v>0</v>
      </c>
      <c r="AE60" s="16">
        <f t="shared" si="63"/>
        <v>0</v>
      </c>
      <c r="AF60" s="16">
        <f t="shared" si="64"/>
        <v>0</v>
      </c>
      <c r="AG60" s="16">
        <f t="shared" si="65"/>
        <v>0</v>
      </c>
      <c r="AH60" s="16">
        <f t="shared" si="66"/>
        <v>0</v>
      </c>
      <c r="AI60" s="16">
        <f t="shared" si="67"/>
        <v>0</v>
      </c>
      <c r="AJ60" s="16">
        <f t="shared" si="69"/>
        <v>0</v>
      </c>
      <c r="AK60" s="16">
        <f t="shared" si="68"/>
        <v>0</v>
      </c>
      <c r="AM60" s="16">
        <f t="shared" si="43"/>
        <v>0</v>
      </c>
      <c r="AN60" s="16">
        <f t="shared" si="47"/>
        <v>0</v>
      </c>
      <c r="AO60" s="16">
        <f t="shared" si="48"/>
        <v>0</v>
      </c>
      <c r="AP60" s="16">
        <f t="shared" si="49"/>
        <v>0</v>
      </c>
      <c r="AQ60" s="16">
        <f t="shared" si="50"/>
        <v>0</v>
      </c>
      <c r="AR60" s="16">
        <f t="shared" si="51"/>
        <v>0</v>
      </c>
      <c r="AS60" s="16">
        <f t="shared" si="52"/>
        <v>0</v>
      </c>
      <c r="AT60" s="16">
        <f t="shared" si="53"/>
        <v>0</v>
      </c>
      <c r="AU60" s="16">
        <f t="shared" si="70"/>
        <v>0</v>
      </c>
      <c r="AV60" s="16">
        <f t="shared" si="71"/>
        <v>0</v>
      </c>
      <c r="AW60" s="16">
        <f t="shared" si="55"/>
        <v>0</v>
      </c>
    </row>
    <row r="61" spans="1:49" x14ac:dyDescent="0.25">
      <c r="A61" s="113" t="s">
        <v>41</v>
      </c>
      <c r="B61" s="132">
        <v>60</v>
      </c>
      <c r="C61" s="31"/>
      <c r="D61" s="20"/>
      <c r="E61" s="13">
        <f t="shared" si="44"/>
        <v>0</v>
      </c>
      <c r="F61" s="13">
        <f t="shared" si="45"/>
        <v>0</v>
      </c>
      <c r="G61" s="17">
        <f t="shared" si="46"/>
        <v>0</v>
      </c>
      <c r="H61" s="13"/>
      <c r="I61" s="3"/>
      <c r="J61" s="139"/>
      <c r="K61" s="17"/>
      <c r="L61" s="17"/>
      <c r="M61" s="72"/>
      <c r="N61" s="13"/>
      <c r="O61" s="13"/>
      <c r="P61" s="151"/>
      <c r="Q61" s="168"/>
      <c r="R61" s="161"/>
      <c r="S61" s="44"/>
      <c r="T61" s="176"/>
      <c r="U61" s="178"/>
      <c r="X61" s="16">
        <f t="shared" si="56"/>
        <v>0</v>
      </c>
      <c r="Y61" s="16">
        <f t="shared" si="57"/>
        <v>0</v>
      </c>
      <c r="Z61" s="16">
        <f t="shared" si="58"/>
        <v>0</v>
      </c>
      <c r="AA61" s="16">
        <f t="shared" si="59"/>
        <v>0</v>
      </c>
      <c r="AB61" s="16">
        <f t="shared" si="60"/>
        <v>0</v>
      </c>
      <c r="AC61" s="16">
        <f t="shared" si="61"/>
        <v>0</v>
      </c>
      <c r="AD61" s="16">
        <f t="shared" si="62"/>
        <v>0</v>
      </c>
      <c r="AE61" s="16">
        <f t="shared" si="63"/>
        <v>0</v>
      </c>
      <c r="AF61" s="16">
        <f t="shared" si="64"/>
        <v>0</v>
      </c>
      <c r="AG61" s="16">
        <f t="shared" si="65"/>
        <v>0</v>
      </c>
      <c r="AH61" s="16">
        <f t="shared" si="66"/>
        <v>0</v>
      </c>
      <c r="AI61" s="16">
        <f t="shared" si="67"/>
        <v>0</v>
      </c>
      <c r="AJ61" s="16">
        <f t="shared" si="69"/>
        <v>0</v>
      </c>
      <c r="AK61" s="16">
        <f t="shared" si="68"/>
        <v>0</v>
      </c>
      <c r="AM61" s="16">
        <f t="shared" si="43"/>
        <v>0</v>
      </c>
      <c r="AN61" s="16">
        <f t="shared" si="47"/>
        <v>0</v>
      </c>
      <c r="AO61" s="16">
        <f t="shared" si="48"/>
        <v>0</v>
      </c>
      <c r="AP61" s="16">
        <f t="shared" si="49"/>
        <v>0</v>
      </c>
      <c r="AQ61" s="16">
        <f t="shared" si="50"/>
        <v>0</v>
      </c>
      <c r="AR61" s="16">
        <f t="shared" si="51"/>
        <v>0</v>
      </c>
      <c r="AS61" s="16">
        <f t="shared" si="52"/>
        <v>0</v>
      </c>
      <c r="AT61" s="16">
        <f t="shared" si="53"/>
        <v>0</v>
      </c>
      <c r="AU61" s="16">
        <f t="shared" si="70"/>
        <v>0</v>
      </c>
      <c r="AV61" s="16">
        <f t="shared" si="71"/>
        <v>0</v>
      </c>
      <c r="AW61" s="16">
        <f t="shared" si="55"/>
        <v>0</v>
      </c>
    </row>
    <row r="62" spans="1:49" x14ac:dyDescent="0.25">
      <c r="A62" s="115" t="s">
        <v>48</v>
      </c>
      <c r="B62" s="132">
        <v>61</v>
      </c>
      <c r="C62" s="31"/>
      <c r="D62" s="20"/>
      <c r="E62" s="13">
        <f t="shared" si="44"/>
        <v>0</v>
      </c>
      <c r="F62" s="13">
        <f t="shared" si="45"/>
        <v>0</v>
      </c>
      <c r="G62" s="17">
        <f t="shared" si="46"/>
        <v>0</v>
      </c>
      <c r="H62" s="13"/>
      <c r="I62" s="62"/>
      <c r="J62" s="140"/>
      <c r="K62" s="13"/>
      <c r="L62" s="3"/>
      <c r="M62" s="13"/>
      <c r="N62" s="84"/>
      <c r="O62" s="13"/>
      <c r="P62" s="151"/>
      <c r="Q62" s="168"/>
      <c r="R62" s="164"/>
      <c r="S62" s="183"/>
      <c r="T62" s="175"/>
      <c r="U62" s="177"/>
      <c r="X62" s="16">
        <f t="shared" si="56"/>
        <v>0</v>
      </c>
      <c r="Y62" s="16">
        <f t="shared" si="57"/>
        <v>0</v>
      </c>
      <c r="Z62" s="16">
        <f t="shared" si="58"/>
        <v>0</v>
      </c>
      <c r="AA62" s="16">
        <f t="shared" si="59"/>
        <v>0</v>
      </c>
      <c r="AB62" s="16">
        <f t="shared" si="60"/>
        <v>0</v>
      </c>
      <c r="AC62" s="16">
        <f t="shared" si="61"/>
        <v>0</v>
      </c>
      <c r="AD62" s="16">
        <f t="shared" si="62"/>
        <v>0</v>
      </c>
      <c r="AE62" s="16">
        <f t="shared" si="63"/>
        <v>0</v>
      </c>
      <c r="AF62" s="16">
        <f t="shared" si="64"/>
        <v>0</v>
      </c>
      <c r="AG62" s="16">
        <f t="shared" si="65"/>
        <v>0</v>
      </c>
      <c r="AH62" s="16">
        <f t="shared" si="66"/>
        <v>0</v>
      </c>
      <c r="AI62" s="16">
        <f t="shared" si="67"/>
        <v>0</v>
      </c>
      <c r="AJ62" s="16">
        <f t="shared" si="69"/>
        <v>0</v>
      </c>
      <c r="AK62" s="16">
        <f t="shared" si="68"/>
        <v>0</v>
      </c>
      <c r="AM62" s="16">
        <f t="shared" si="43"/>
        <v>0</v>
      </c>
      <c r="AN62" s="16">
        <f t="shared" si="47"/>
        <v>0</v>
      </c>
      <c r="AO62" s="16">
        <f t="shared" si="48"/>
        <v>0</v>
      </c>
      <c r="AP62" s="16">
        <f t="shared" si="49"/>
        <v>0</v>
      </c>
      <c r="AQ62" s="16">
        <f t="shared" si="50"/>
        <v>0</v>
      </c>
      <c r="AR62" s="16">
        <f t="shared" si="51"/>
        <v>0</v>
      </c>
      <c r="AS62" s="16">
        <f t="shared" si="52"/>
        <v>0</v>
      </c>
      <c r="AT62" s="16">
        <f t="shared" si="53"/>
        <v>0</v>
      </c>
      <c r="AU62" s="16">
        <f t="shared" si="70"/>
        <v>0</v>
      </c>
      <c r="AV62" s="16">
        <f t="shared" si="71"/>
        <v>0</v>
      </c>
      <c r="AW62" s="16">
        <f t="shared" si="55"/>
        <v>0</v>
      </c>
    </row>
    <row r="63" spans="1:49" x14ac:dyDescent="0.25">
      <c r="A63" s="120" t="s">
        <v>159</v>
      </c>
      <c r="B63" s="132">
        <v>62</v>
      </c>
      <c r="C63" s="31"/>
      <c r="D63" s="12"/>
      <c r="E63" s="13">
        <f t="shared" si="44"/>
        <v>0</v>
      </c>
      <c r="F63" s="13">
        <f t="shared" si="45"/>
        <v>0</v>
      </c>
      <c r="G63" s="17">
        <f t="shared" si="46"/>
        <v>0</v>
      </c>
      <c r="H63" s="12"/>
      <c r="I63" s="12"/>
      <c r="J63" s="142"/>
      <c r="K63" s="12"/>
      <c r="L63" s="67"/>
      <c r="M63" s="48"/>
      <c r="N63" s="12"/>
      <c r="O63" s="13"/>
      <c r="P63" s="153"/>
      <c r="Q63" s="163"/>
      <c r="R63" s="164"/>
      <c r="S63" s="12"/>
      <c r="T63" s="172"/>
      <c r="U63" s="177"/>
      <c r="X63" s="16">
        <f t="shared" ref="X63:X78" si="72">IF(H63&gt;0,1,0)</f>
        <v>0</v>
      </c>
      <c r="Y63" s="16">
        <f t="shared" ref="Y63:Y78" si="73">IF(I63&gt;0,1,0)</f>
        <v>0</v>
      </c>
      <c r="Z63" s="16">
        <f t="shared" ref="Z63:Z78" si="74">IF(J63&gt;0,1,0)</f>
        <v>0</v>
      </c>
      <c r="AA63" s="16">
        <f t="shared" ref="AA63:AA78" si="75">IF(K63&gt;0,1,0)</f>
        <v>0</v>
      </c>
      <c r="AB63" s="16">
        <f t="shared" ref="AB63:AB78" si="76">IF(L63&gt;0,1,0)</f>
        <v>0</v>
      </c>
      <c r="AC63" s="16">
        <f t="shared" ref="AC63:AC78" si="77">IF(M63&gt;0,1,0)</f>
        <v>0</v>
      </c>
      <c r="AD63" s="16">
        <f t="shared" ref="AD63:AD78" si="78">IF(N63&gt;0,1,0)</f>
        <v>0</v>
      </c>
      <c r="AE63" s="16">
        <f t="shared" ref="AE63:AE78" si="79">IF(O63&gt;0,1,0)</f>
        <v>0</v>
      </c>
      <c r="AF63" s="16">
        <v>0</v>
      </c>
      <c r="AG63" s="16">
        <f t="shared" ref="AG63:AG78" si="80">IF(Q63&gt;0,1,0)</f>
        <v>0</v>
      </c>
      <c r="AH63" s="16">
        <f t="shared" ref="AH63:AH78" si="81">IF(R63&gt;0,1,0)</f>
        <v>0</v>
      </c>
      <c r="AI63" s="16">
        <f t="shared" ref="AI63:AI78" si="82">IF(S63&gt;0,1,0)</f>
        <v>0</v>
      </c>
      <c r="AJ63" s="16">
        <f t="shared" si="69"/>
        <v>0</v>
      </c>
      <c r="AK63" s="16">
        <f t="shared" si="68"/>
        <v>0</v>
      </c>
      <c r="AM63" s="16">
        <f t="shared" si="43"/>
        <v>0</v>
      </c>
      <c r="AN63" s="16">
        <f t="shared" si="47"/>
        <v>0</v>
      </c>
      <c r="AO63" s="16">
        <f t="shared" si="48"/>
        <v>0</v>
      </c>
      <c r="AP63" s="16">
        <f t="shared" si="49"/>
        <v>0</v>
      </c>
      <c r="AQ63" s="16">
        <f t="shared" si="50"/>
        <v>0</v>
      </c>
      <c r="AR63" s="16">
        <f t="shared" si="51"/>
        <v>0</v>
      </c>
      <c r="AS63" s="16">
        <f t="shared" si="52"/>
        <v>0</v>
      </c>
      <c r="AT63" s="16">
        <f t="shared" si="53"/>
        <v>0</v>
      </c>
      <c r="AU63" s="16">
        <f t="shared" si="70"/>
        <v>0</v>
      </c>
      <c r="AV63" s="16">
        <f t="shared" si="71"/>
        <v>0</v>
      </c>
      <c r="AW63" s="16">
        <f t="shared" si="55"/>
        <v>0</v>
      </c>
    </row>
    <row r="64" spans="1:49" x14ac:dyDescent="0.25">
      <c r="A64" s="129" t="s">
        <v>77</v>
      </c>
      <c r="B64" s="132">
        <v>63</v>
      </c>
      <c r="C64" s="31"/>
      <c r="D64" s="20"/>
      <c r="E64" s="13">
        <f t="shared" si="44"/>
        <v>0</v>
      </c>
      <c r="F64" s="13">
        <f t="shared" si="45"/>
        <v>0</v>
      </c>
      <c r="G64" s="17">
        <f t="shared" si="46"/>
        <v>0</v>
      </c>
      <c r="H64" s="13"/>
      <c r="I64" s="42"/>
      <c r="J64" s="139"/>
      <c r="K64" s="3"/>
      <c r="L64" s="68"/>
      <c r="M64" s="13"/>
      <c r="N64" s="48"/>
      <c r="O64" s="13"/>
      <c r="P64" s="151"/>
      <c r="Q64" s="165"/>
      <c r="R64" s="161"/>
      <c r="S64" s="109"/>
      <c r="T64" s="174"/>
      <c r="U64" s="178"/>
      <c r="W64" s="15"/>
      <c r="X64" s="16">
        <f t="shared" si="72"/>
        <v>0</v>
      </c>
      <c r="Y64" s="16">
        <f t="shared" si="73"/>
        <v>0</v>
      </c>
      <c r="Z64" s="16">
        <f t="shared" si="74"/>
        <v>0</v>
      </c>
      <c r="AA64" s="16">
        <f t="shared" si="75"/>
        <v>0</v>
      </c>
      <c r="AB64" s="16">
        <f t="shared" si="76"/>
        <v>0</v>
      </c>
      <c r="AC64" s="16">
        <f t="shared" si="77"/>
        <v>0</v>
      </c>
      <c r="AD64" s="16">
        <f t="shared" si="78"/>
        <v>0</v>
      </c>
      <c r="AE64" s="16">
        <f t="shared" si="79"/>
        <v>0</v>
      </c>
      <c r="AF64" s="16">
        <f t="shared" ref="AF64:AF78" si="83">IF(P64&gt;0,1,0)</f>
        <v>0</v>
      </c>
      <c r="AG64" s="16">
        <f t="shared" si="80"/>
        <v>0</v>
      </c>
      <c r="AH64" s="16">
        <f t="shared" si="81"/>
        <v>0</v>
      </c>
      <c r="AI64" s="16">
        <f t="shared" si="82"/>
        <v>0</v>
      </c>
      <c r="AJ64" s="16">
        <f t="shared" si="69"/>
        <v>0</v>
      </c>
      <c r="AK64" s="16">
        <f t="shared" si="68"/>
        <v>0</v>
      </c>
      <c r="AM64" s="16">
        <f t="shared" si="43"/>
        <v>0</v>
      </c>
      <c r="AN64" s="16">
        <f t="shared" si="47"/>
        <v>0</v>
      </c>
      <c r="AO64" s="16">
        <f t="shared" si="48"/>
        <v>0</v>
      </c>
      <c r="AP64" s="16">
        <f t="shared" si="49"/>
        <v>0</v>
      </c>
      <c r="AQ64" s="16">
        <f t="shared" si="50"/>
        <v>0</v>
      </c>
      <c r="AR64" s="16">
        <f t="shared" si="51"/>
        <v>0</v>
      </c>
      <c r="AS64" s="16">
        <f t="shared" si="52"/>
        <v>0</v>
      </c>
      <c r="AT64" s="16">
        <f t="shared" si="53"/>
        <v>0</v>
      </c>
      <c r="AU64" s="16">
        <f t="shared" si="70"/>
        <v>0</v>
      </c>
      <c r="AV64" s="16">
        <f t="shared" si="71"/>
        <v>0</v>
      </c>
      <c r="AW64" s="16">
        <f t="shared" si="55"/>
        <v>0</v>
      </c>
    </row>
    <row r="65" spans="1:49" x14ac:dyDescent="0.25">
      <c r="A65" s="113" t="s">
        <v>23</v>
      </c>
      <c r="B65" s="132">
        <v>64</v>
      </c>
      <c r="C65" s="31"/>
      <c r="D65" s="20"/>
      <c r="E65" s="13">
        <f t="shared" si="44"/>
        <v>0</v>
      </c>
      <c r="F65" s="13">
        <f t="shared" si="45"/>
        <v>0</v>
      </c>
      <c r="G65" s="17">
        <f t="shared" si="46"/>
        <v>0</v>
      </c>
      <c r="H65" s="13"/>
      <c r="I65" s="42"/>
      <c r="J65" s="139"/>
      <c r="K65" s="3"/>
      <c r="L65" s="17"/>
      <c r="M65" s="17"/>
      <c r="N65" s="13"/>
      <c r="O65" s="17"/>
      <c r="P65" s="151"/>
      <c r="Q65" s="163"/>
      <c r="R65" s="161"/>
      <c r="S65" s="44"/>
      <c r="T65" s="172"/>
      <c r="U65" s="178"/>
      <c r="X65" s="16">
        <f t="shared" si="72"/>
        <v>0</v>
      </c>
      <c r="Y65" s="16">
        <f t="shared" si="73"/>
        <v>0</v>
      </c>
      <c r="Z65" s="16">
        <f t="shared" si="74"/>
        <v>0</v>
      </c>
      <c r="AA65" s="16">
        <f t="shared" si="75"/>
        <v>0</v>
      </c>
      <c r="AB65" s="16">
        <f t="shared" si="76"/>
        <v>0</v>
      </c>
      <c r="AC65" s="16">
        <f t="shared" si="77"/>
        <v>0</v>
      </c>
      <c r="AD65" s="16">
        <f t="shared" si="78"/>
        <v>0</v>
      </c>
      <c r="AE65" s="16">
        <f t="shared" si="79"/>
        <v>0</v>
      </c>
      <c r="AF65" s="16">
        <f t="shared" si="83"/>
        <v>0</v>
      </c>
      <c r="AG65" s="16">
        <f t="shared" si="80"/>
        <v>0</v>
      </c>
      <c r="AH65" s="16">
        <f t="shared" si="81"/>
        <v>0</v>
      </c>
      <c r="AI65" s="16">
        <f t="shared" si="82"/>
        <v>0</v>
      </c>
      <c r="AJ65" s="16">
        <f t="shared" si="69"/>
        <v>0</v>
      </c>
      <c r="AK65" s="16">
        <f t="shared" si="68"/>
        <v>0</v>
      </c>
      <c r="AM65" s="16">
        <f t="shared" si="43"/>
        <v>0</v>
      </c>
      <c r="AN65" s="16">
        <f t="shared" si="47"/>
        <v>0</v>
      </c>
      <c r="AO65" s="16">
        <f t="shared" si="48"/>
        <v>0</v>
      </c>
      <c r="AP65" s="16">
        <f t="shared" si="49"/>
        <v>0</v>
      </c>
      <c r="AQ65" s="16">
        <f t="shared" si="50"/>
        <v>0</v>
      </c>
      <c r="AR65" s="16">
        <f t="shared" si="51"/>
        <v>0</v>
      </c>
      <c r="AS65" s="16">
        <f t="shared" si="52"/>
        <v>0</v>
      </c>
      <c r="AT65" s="16">
        <f t="shared" si="53"/>
        <v>0</v>
      </c>
      <c r="AU65" s="16">
        <f t="shared" si="70"/>
        <v>0</v>
      </c>
      <c r="AV65" s="16">
        <f t="shared" si="71"/>
        <v>0</v>
      </c>
      <c r="AW65" s="16">
        <f t="shared" si="55"/>
        <v>0</v>
      </c>
    </row>
    <row r="66" spans="1:49" x14ac:dyDescent="0.25">
      <c r="A66" s="113" t="s">
        <v>69</v>
      </c>
      <c r="B66" s="132">
        <v>65</v>
      </c>
      <c r="C66" s="31"/>
      <c r="D66" s="12"/>
      <c r="E66" s="13">
        <f t="shared" ref="E66:E97" si="84">F66/$F$2*1000</f>
        <v>0</v>
      </c>
      <c r="F66" s="13">
        <f t="shared" ref="F66:F97" si="85">G66-(SUM(AN66:AV66))</f>
        <v>0</v>
      </c>
      <c r="G66" s="17">
        <f t="shared" ref="G66:G97" si="86">SUM(H66:U66)</f>
        <v>0</v>
      </c>
      <c r="H66" s="12"/>
      <c r="I66" s="12"/>
      <c r="J66" s="139"/>
      <c r="K66" s="12"/>
      <c r="L66" s="67"/>
      <c r="M66" s="32"/>
      <c r="N66" s="84"/>
      <c r="O66" s="13"/>
      <c r="P66" s="154"/>
      <c r="Q66" s="163"/>
      <c r="R66" s="161"/>
      <c r="S66" s="99"/>
      <c r="T66" s="172"/>
      <c r="U66" s="178"/>
      <c r="X66" s="16">
        <f t="shared" si="72"/>
        <v>0</v>
      </c>
      <c r="Y66" s="16">
        <f t="shared" si="73"/>
        <v>0</v>
      </c>
      <c r="Z66" s="16">
        <f t="shared" si="74"/>
        <v>0</v>
      </c>
      <c r="AA66" s="16">
        <f t="shared" si="75"/>
        <v>0</v>
      </c>
      <c r="AB66" s="16">
        <f t="shared" si="76"/>
        <v>0</v>
      </c>
      <c r="AC66" s="16">
        <f t="shared" si="77"/>
        <v>0</v>
      </c>
      <c r="AD66" s="16">
        <f t="shared" si="78"/>
        <v>0</v>
      </c>
      <c r="AE66" s="16">
        <f t="shared" si="79"/>
        <v>0</v>
      </c>
      <c r="AF66" s="16">
        <f t="shared" si="83"/>
        <v>0</v>
      </c>
      <c r="AG66" s="16">
        <f t="shared" si="80"/>
        <v>0</v>
      </c>
      <c r="AH66" s="16">
        <f t="shared" si="81"/>
        <v>0</v>
      </c>
      <c r="AI66" s="16">
        <f t="shared" si="82"/>
        <v>0</v>
      </c>
      <c r="AJ66" s="16">
        <f t="shared" si="69"/>
        <v>0</v>
      </c>
      <c r="AK66" s="16">
        <f t="shared" si="68"/>
        <v>0</v>
      </c>
      <c r="AM66" s="16">
        <f t="shared" si="43"/>
        <v>0</v>
      </c>
      <c r="AN66" s="16">
        <f t="shared" ref="AN66:AN78" si="87">IF($AM66&gt;4,SMALL($H66:$U66,1),0)</f>
        <v>0</v>
      </c>
      <c r="AO66" s="16">
        <f t="shared" ref="AO66:AO78" si="88">IF($AM66&gt;5,SMALL($H66:$U66,2),0)</f>
        <v>0</v>
      </c>
      <c r="AP66" s="16">
        <f t="shared" ref="AP66:AP78" si="89">IF($AM66&gt;6,SMALL($H66:$U66,3),0)</f>
        <v>0</v>
      </c>
      <c r="AQ66" s="16">
        <f t="shared" ref="AQ66:AQ78" si="90">IF($AM66&gt;7,SMALL($H66:$U66,4),0)</f>
        <v>0</v>
      </c>
      <c r="AR66" s="16">
        <f t="shared" ref="AR66:AR78" si="91">IF($AM66&gt;8,SMALL($H66:$U66,5),0)</f>
        <v>0</v>
      </c>
      <c r="AS66" s="16">
        <f t="shared" ref="AS66:AS78" si="92">IF($AM66&gt;9,SMALL($H66:$U66,6),0)</f>
        <v>0</v>
      </c>
      <c r="AT66" s="16">
        <f t="shared" ref="AT66:AT78" si="93">IF($AM66&gt;10,SMALL($H66:$U66,7),0)</f>
        <v>0</v>
      </c>
      <c r="AU66" s="16">
        <f t="shared" si="70"/>
        <v>0</v>
      </c>
      <c r="AV66" s="16">
        <f t="shared" si="71"/>
        <v>0</v>
      </c>
      <c r="AW66" s="16">
        <f t="shared" ref="AW66:AW78" si="94">IF($AM66&gt;13,SMALL($I66:$U66,9),0)</f>
        <v>0</v>
      </c>
    </row>
    <row r="67" spans="1:49" x14ac:dyDescent="0.25">
      <c r="A67" s="123" t="s">
        <v>88</v>
      </c>
      <c r="B67" s="132">
        <v>66</v>
      </c>
      <c r="C67" s="31"/>
      <c r="D67" s="12"/>
      <c r="E67" s="13">
        <f t="shared" si="84"/>
        <v>0</v>
      </c>
      <c r="F67" s="13">
        <f t="shared" si="85"/>
        <v>0</v>
      </c>
      <c r="G67" s="17">
        <f t="shared" si="86"/>
        <v>0</v>
      </c>
      <c r="H67" s="12"/>
      <c r="I67" s="12"/>
      <c r="J67" s="139"/>
      <c r="K67" s="12"/>
      <c r="L67" s="67"/>
      <c r="M67" s="12"/>
      <c r="N67" s="12"/>
      <c r="O67" s="13"/>
      <c r="P67" s="151"/>
      <c r="Q67" s="163"/>
      <c r="R67" s="161"/>
      <c r="S67" s="33"/>
      <c r="T67" s="172"/>
      <c r="U67" s="178"/>
      <c r="X67" s="16">
        <f t="shared" si="72"/>
        <v>0</v>
      </c>
      <c r="Y67" s="16">
        <f t="shared" si="73"/>
        <v>0</v>
      </c>
      <c r="Z67" s="16">
        <f t="shared" si="74"/>
        <v>0</v>
      </c>
      <c r="AA67" s="16">
        <f t="shared" si="75"/>
        <v>0</v>
      </c>
      <c r="AB67" s="16">
        <f t="shared" si="76"/>
        <v>0</v>
      </c>
      <c r="AC67" s="16">
        <f t="shared" si="77"/>
        <v>0</v>
      </c>
      <c r="AD67" s="16">
        <f t="shared" si="78"/>
        <v>0</v>
      </c>
      <c r="AE67" s="16">
        <f t="shared" si="79"/>
        <v>0</v>
      </c>
      <c r="AF67" s="16">
        <f t="shared" si="83"/>
        <v>0</v>
      </c>
      <c r="AG67" s="16">
        <f t="shared" si="80"/>
        <v>0</v>
      </c>
      <c r="AH67" s="16">
        <f t="shared" si="81"/>
        <v>0</v>
      </c>
      <c r="AI67" s="16">
        <f t="shared" si="82"/>
        <v>0</v>
      </c>
      <c r="AJ67" s="16">
        <f t="shared" si="69"/>
        <v>0</v>
      </c>
      <c r="AK67" s="16">
        <f t="shared" si="68"/>
        <v>0</v>
      </c>
      <c r="AM67" s="16">
        <f t="shared" si="43"/>
        <v>0</v>
      </c>
      <c r="AN67" s="16">
        <f t="shared" si="87"/>
        <v>0</v>
      </c>
      <c r="AO67" s="16">
        <f t="shared" si="88"/>
        <v>0</v>
      </c>
      <c r="AP67" s="16">
        <f t="shared" si="89"/>
        <v>0</v>
      </c>
      <c r="AQ67" s="16">
        <f t="shared" si="90"/>
        <v>0</v>
      </c>
      <c r="AR67" s="16">
        <f t="shared" si="91"/>
        <v>0</v>
      </c>
      <c r="AS67" s="16">
        <f t="shared" si="92"/>
        <v>0</v>
      </c>
      <c r="AT67" s="16">
        <f t="shared" si="93"/>
        <v>0</v>
      </c>
      <c r="AU67" s="16">
        <f t="shared" si="70"/>
        <v>0</v>
      </c>
      <c r="AV67" s="16">
        <f t="shared" si="71"/>
        <v>0</v>
      </c>
      <c r="AW67" s="16">
        <f t="shared" si="94"/>
        <v>0</v>
      </c>
    </row>
    <row r="68" spans="1:49" x14ac:dyDescent="0.25">
      <c r="A68" s="119" t="s">
        <v>89</v>
      </c>
      <c r="B68" s="132">
        <v>67</v>
      </c>
      <c r="C68" s="31"/>
      <c r="D68" s="12"/>
      <c r="E68" s="13">
        <f t="shared" si="84"/>
        <v>0</v>
      </c>
      <c r="F68" s="13">
        <f t="shared" si="85"/>
        <v>0</v>
      </c>
      <c r="G68" s="17">
        <f t="shared" si="86"/>
        <v>0</v>
      </c>
      <c r="H68" s="12"/>
      <c r="I68" s="12"/>
      <c r="J68" s="139"/>
      <c r="K68" s="12"/>
      <c r="L68" s="67"/>
      <c r="M68" s="12"/>
      <c r="N68" s="12"/>
      <c r="O68" s="13"/>
      <c r="P68" s="151"/>
      <c r="Q68" s="163"/>
      <c r="R68" s="161"/>
      <c r="S68" s="33"/>
      <c r="T68" s="172"/>
      <c r="U68" s="178"/>
      <c r="V68" s="55"/>
      <c r="X68" s="16">
        <f t="shared" si="72"/>
        <v>0</v>
      </c>
      <c r="Y68" s="16">
        <f t="shared" si="73"/>
        <v>0</v>
      </c>
      <c r="Z68" s="16">
        <f t="shared" si="74"/>
        <v>0</v>
      </c>
      <c r="AA68" s="16">
        <f t="shared" si="75"/>
        <v>0</v>
      </c>
      <c r="AB68" s="16">
        <f t="shared" si="76"/>
        <v>0</v>
      </c>
      <c r="AC68" s="16">
        <f t="shared" si="77"/>
        <v>0</v>
      </c>
      <c r="AD68" s="16">
        <f t="shared" si="78"/>
        <v>0</v>
      </c>
      <c r="AE68" s="16">
        <f t="shared" si="79"/>
        <v>0</v>
      </c>
      <c r="AF68" s="16">
        <f t="shared" si="83"/>
        <v>0</v>
      </c>
      <c r="AG68" s="16">
        <f t="shared" si="80"/>
        <v>0</v>
      </c>
      <c r="AH68" s="16">
        <f t="shared" si="81"/>
        <v>0</v>
      </c>
      <c r="AI68" s="16">
        <f t="shared" si="82"/>
        <v>0</v>
      </c>
      <c r="AJ68" s="16">
        <f t="shared" si="69"/>
        <v>0</v>
      </c>
      <c r="AK68" s="16">
        <f t="shared" si="68"/>
        <v>0</v>
      </c>
      <c r="AM68" s="16">
        <f t="shared" si="43"/>
        <v>0</v>
      </c>
      <c r="AN68" s="16">
        <f t="shared" si="87"/>
        <v>0</v>
      </c>
      <c r="AO68" s="16">
        <f t="shared" si="88"/>
        <v>0</v>
      </c>
      <c r="AP68" s="16">
        <f t="shared" si="89"/>
        <v>0</v>
      </c>
      <c r="AQ68" s="16">
        <f t="shared" si="90"/>
        <v>0</v>
      </c>
      <c r="AR68" s="16">
        <f t="shared" si="91"/>
        <v>0</v>
      </c>
      <c r="AS68" s="16">
        <f t="shared" si="92"/>
        <v>0</v>
      </c>
      <c r="AT68" s="16">
        <f t="shared" si="93"/>
        <v>0</v>
      </c>
      <c r="AU68" s="16">
        <f t="shared" si="70"/>
        <v>0</v>
      </c>
      <c r="AV68" s="16">
        <f t="shared" si="71"/>
        <v>0</v>
      </c>
      <c r="AW68" s="16">
        <f t="shared" si="94"/>
        <v>0</v>
      </c>
    </row>
    <row r="69" spans="1:49" x14ac:dyDescent="0.25">
      <c r="A69" s="113" t="s">
        <v>50</v>
      </c>
      <c r="B69" s="132">
        <v>68</v>
      </c>
      <c r="C69" s="31"/>
      <c r="D69" s="20"/>
      <c r="E69" s="13">
        <f t="shared" si="84"/>
        <v>0</v>
      </c>
      <c r="F69" s="13">
        <f t="shared" si="85"/>
        <v>0</v>
      </c>
      <c r="G69" s="17">
        <f t="shared" si="86"/>
        <v>0</v>
      </c>
      <c r="H69" s="17"/>
      <c r="I69" s="13"/>
      <c r="J69" s="139"/>
      <c r="K69" s="17"/>
      <c r="L69" s="17"/>
      <c r="M69" s="17"/>
      <c r="N69" s="13"/>
      <c r="O69" s="17"/>
      <c r="P69" s="151"/>
      <c r="Q69" s="163"/>
      <c r="R69" s="161"/>
      <c r="S69" s="33"/>
      <c r="T69" s="172"/>
      <c r="U69" s="178"/>
      <c r="W69" s="15"/>
      <c r="X69" s="16">
        <f t="shared" si="72"/>
        <v>0</v>
      </c>
      <c r="Y69" s="16">
        <f t="shared" si="73"/>
        <v>0</v>
      </c>
      <c r="Z69" s="16">
        <f t="shared" si="74"/>
        <v>0</v>
      </c>
      <c r="AA69" s="16">
        <f t="shared" si="75"/>
        <v>0</v>
      </c>
      <c r="AB69" s="16">
        <f t="shared" si="76"/>
        <v>0</v>
      </c>
      <c r="AC69" s="16">
        <f t="shared" si="77"/>
        <v>0</v>
      </c>
      <c r="AD69" s="16">
        <f t="shared" si="78"/>
        <v>0</v>
      </c>
      <c r="AE69" s="16">
        <f t="shared" si="79"/>
        <v>0</v>
      </c>
      <c r="AF69" s="16">
        <f t="shared" si="83"/>
        <v>0</v>
      </c>
      <c r="AG69" s="16">
        <f t="shared" si="80"/>
        <v>0</v>
      </c>
      <c r="AH69" s="16">
        <f t="shared" si="81"/>
        <v>0</v>
      </c>
      <c r="AI69" s="16">
        <f t="shared" si="82"/>
        <v>0</v>
      </c>
      <c r="AJ69" s="16">
        <f t="shared" si="69"/>
        <v>0</v>
      </c>
      <c r="AK69" s="16">
        <f t="shared" si="68"/>
        <v>0</v>
      </c>
      <c r="AM69" s="16">
        <f t="shared" si="43"/>
        <v>0</v>
      </c>
      <c r="AN69" s="16">
        <f t="shared" si="87"/>
        <v>0</v>
      </c>
      <c r="AO69" s="16">
        <f t="shared" si="88"/>
        <v>0</v>
      </c>
      <c r="AP69" s="16">
        <f t="shared" si="89"/>
        <v>0</v>
      </c>
      <c r="AQ69" s="16">
        <f t="shared" si="90"/>
        <v>0</v>
      </c>
      <c r="AR69" s="16">
        <f t="shared" si="91"/>
        <v>0</v>
      </c>
      <c r="AS69" s="16">
        <f t="shared" si="92"/>
        <v>0</v>
      </c>
      <c r="AT69" s="16">
        <f t="shared" si="93"/>
        <v>0</v>
      </c>
      <c r="AU69" s="16">
        <f t="shared" si="70"/>
        <v>0</v>
      </c>
      <c r="AV69" s="16">
        <f t="shared" si="71"/>
        <v>0</v>
      </c>
      <c r="AW69" s="16">
        <f t="shared" si="94"/>
        <v>0</v>
      </c>
    </row>
    <row r="70" spans="1:49" x14ac:dyDescent="0.25">
      <c r="A70" s="113" t="s">
        <v>80</v>
      </c>
      <c r="B70" s="132">
        <v>69</v>
      </c>
      <c r="C70" s="31"/>
      <c r="D70" s="12"/>
      <c r="E70" s="13">
        <f t="shared" si="84"/>
        <v>0</v>
      </c>
      <c r="F70" s="13">
        <f t="shared" si="85"/>
        <v>0</v>
      </c>
      <c r="G70" s="17">
        <f t="shared" si="86"/>
        <v>0</v>
      </c>
      <c r="H70" s="12"/>
      <c r="I70" s="12"/>
      <c r="J70" s="145"/>
      <c r="K70" s="12"/>
      <c r="L70" s="67"/>
      <c r="M70" s="12"/>
      <c r="N70" s="12"/>
      <c r="O70" s="13"/>
      <c r="P70" s="152"/>
      <c r="Q70" s="165"/>
      <c r="R70" s="161"/>
      <c r="S70" s="109"/>
      <c r="T70" s="174"/>
      <c r="U70" s="180"/>
      <c r="X70" s="16">
        <f t="shared" si="72"/>
        <v>0</v>
      </c>
      <c r="Y70" s="16">
        <f t="shared" si="73"/>
        <v>0</v>
      </c>
      <c r="Z70" s="16">
        <f t="shared" si="74"/>
        <v>0</v>
      </c>
      <c r="AA70" s="16">
        <f t="shared" si="75"/>
        <v>0</v>
      </c>
      <c r="AB70" s="16">
        <f t="shared" si="76"/>
        <v>0</v>
      </c>
      <c r="AC70" s="16">
        <f t="shared" si="77"/>
        <v>0</v>
      </c>
      <c r="AD70" s="16">
        <f t="shared" si="78"/>
        <v>0</v>
      </c>
      <c r="AE70" s="16">
        <f t="shared" si="79"/>
        <v>0</v>
      </c>
      <c r="AF70" s="16">
        <f t="shared" si="83"/>
        <v>0</v>
      </c>
      <c r="AG70" s="16">
        <f t="shared" si="80"/>
        <v>0</v>
      </c>
      <c r="AH70" s="16">
        <f t="shared" si="81"/>
        <v>0</v>
      </c>
      <c r="AI70" s="16">
        <f t="shared" si="82"/>
        <v>0</v>
      </c>
      <c r="AJ70" s="16">
        <f t="shared" si="69"/>
        <v>0</v>
      </c>
      <c r="AK70" s="16">
        <f t="shared" si="68"/>
        <v>0</v>
      </c>
      <c r="AM70" s="16">
        <f t="shared" si="43"/>
        <v>0</v>
      </c>
      <c r="AN70" s="16">
        <f t="shared" si="87"/>
        <v>0</v>
      </c>
      <c r="AO70" s="16">
        <f t="shared" si="88"/>
        <v>0</v>
      </c>
      <c r="AP70" s="16">
        <f t="shared" si="89"/>
        <v>0</v>
      </c>
      <c r="AQ70" s="16">
        <f t="shared" si="90"/>
        <v>0</v>
      </c>
      <c r="AR70" s="16">
        <f t="shared" si="91"/>
        <v>0</v>
      </c>
      <c r="AS70" s="16">
        <f t="shared" si="92"/>
        <v>0</v>
      </c>
      <c r="AT70" s="16">
        <f t="shared" si="93"/>
        <v>0</v>
      </c>
      <c r="AU70" s="16">
        <f t="shared" si="70"/>
        <v>0</v>
      </c>
      <c r="AV70" s="16">
        <f t="shared" si="71"/>
        <v>0</v>
      </c>
      <c r="AW70" s="16">
        <f t="shared" si="94"/>
        <v>0</v>
      </c>
    </row>
    <row r="71" spans="1:49" x14ac:dyDescent="0.25">
      <c r="A71" s="123" t="s">
        <v>87</v>
      </c>
      <c r="B71" s="132">
        <v>70</v>
      </c>
      <c r="C71" s="31"/>
      <c r="D71" s="12"/>
      <c r="E71" s="13">
        <f t="shared" si="84"/>
        <v>0</v>
      </c>
      <c r="F71" s="13">
        <f t="shared" si="85"/>
        <v>0</v>
      </c>
      <c r="G71" s="17">
        <f t="shared" si="86"/>
        <v>0</v>
      </c>
      <c r="H71" s="12"/>
      <c r="I71" s="12"/>
      <c r="J71" s="139"/>
      <c r="K71" s="12"/>
      <c r="L71" s="102"/>
      <c r="M71" s="12"/>
      <c r="N71" s="12"/>
      <c r="O71" s="13"/>
      <c r="P71" s="151"/>
      <c r="Q71" s="163"/>
      <c r="R71" s="161"/>
      <c r="S71" s="33"/>
      <c r="T71" s="55"/>
      <c r="U71" s="178"/>
      <c r="X71" s="16">
        <f t="shared" si="72"/>
        <v>0</v>
      </c>
      <c r="Y71" s="16">
        <f t="shared" si="73"/>
        <v>0</v>
      </c>
      <c r="Z71" s="16">
        <f t="shared" si="74"/>
        <v>0</v>
      </c>
      <c r="AA71" s="16">
        <f t="shared" si="75"/>
        <v>0</v>
      </c>
      <c r="AB71" s="16">
        <f t="shared" si="76"/>
        <v>0</v>
      </c>
      <c r="AC71" s="16">
        <f t="shared" si="77"/>
        <v>0</v>
      </c>
      <c r="AD71" s="16">
        <f t="shared" si="78"/>
        <v>0</v>
      </c>
      <c r="AE71" s="16">
        <f t="shared" si="79"/>
        <v>0</v>
      </c>
      <c r="AF71" s="16">
        <f t="shared" si="83"/>
        <v>0</v>
      </c>
      <c r="AG71" s="16">
        <f t="shared" si="80"/>
        <v>0</v>
      </c>
      <c r="AH71" s="16">
        <f t="shared" si="81"/>
        <v>0</v>
      </c>
      <c r="AI71" s="16">
        <f t="shared" si="82"/>
        <v>0</v>
      </c>
      <c r="AJ71" s="16">
        <f t="shared" si="69"/>
        <v>0</v>
      </c>
      <c r="AK71" s="16">
        <f t="shared" si="68"/>
        <v>0</v>
      </c>
      <c r="AM71" s="16">
        <f t="shared" si="43"/>
        <v>0</v>
      </c>
      <c r="AN71" s="16">
        <f t="shared" si="87"/>
        <v>0</v>
      </c>
      <c r="AO71" s="16">
        <f t="shared" si="88"/>
        <v>0</v>
      </c>
      <c r="AP71" s="16">
        <f t="shared" si="89"/>
        <v>0</v>
      </c>
      <c r="AQ71" s="16">
        <f t="shared" si="90"/>
        <v>0</v>
      </c>
      <c r="AR71" s="16">
        <f t="shared" si="91"/>
        <v>0</v>
      </c>
      <c r="AS71" s="16">
        <f t="shared" si="92"/>
        <v>0</v>
      </c>
      <c r="AT71" s="16">
        <f t="shared" si="93"/>
        <v>0</v>
      </c>
      <c r="AU71" s="16">
        <f t="shared" si="70"/>
        <v>0</v>
      </c>
      <c r="AV71" s="16">
        <f t="shared" si="71"/>
        <v>0</v>
      </c>
      <c r="AW71" s="16">
        <f t="shared" si="94"/>
        <v>0</v>
      </c>
    </row>
    <row r="72" spans="1:49" x14ac:dyDescent="0.25">
      <c r="A72" s="118" t="s">
        <v>39</v>
      </c>
      <c r="B72" s="132">
        <v>71</v>
      </c>
      <c r="C72" s="31"/>
      <c r="D72" s="20"/>
      <c r="E72" s="13">
        <f t="shared" si="84"/>
        <v>0</v>
      </c>
      <c r="F72" s="13">
        <f t="shared" si="85"/>
        <v>0</v>
      </c>
      <c r="G72" s="17">
        <f t="shared" si="86"/>
        <v>0</v>
      </c>
      <c r="H72" s="42"/>
      <c r="I72" s="13"/>
      <c r="J72" s="147"/>
      <c r="K72" s="13"/>
      <c r="L72" s="104"/>
      <c r="M72" s="3"/>
      <c r="N72" s="42"/>
      <c r="O72" s="13"/>
      <c r="P72" s="151"/>
      <c r="Q72" s="165"/>
      <c r="R72" s="161"/>
      <c r="S72" s="45"/>
      <c r="T72" s="174"/>
      <c r="U72" s="177"/>
      <c r="V72" s="55"/>
      <c r="X72" s="16">
        <f t="shared" si="72"/>
        <v>0</v>
      </c>
      <c r="Y72" s="16">
        <f t="shared" si="73"/>
        <v>0</v>
      </c>
      <c r="Z72" s="16">
        <f t="shared" si="74"/>
        <v>0</v>
      </c>
      <c r="AA72" s="16">
        <f t="shared" si="75"/>
        <v>0</v>
      </c>
      <c r="AB72" s="16">
        <f t="shared" si="76"/>
        <v>0</v>
      </c>
      <c r="AC72" s="16">
        <f t="shared" si="77"/>
        <v>0</v>
      </c>
      <c r="AD72" s="16">
        <f t="shared" si="78"/>
        <v>0</v>
      </c>
      <c r="AE72" s="16">
        <f t="shared" si="79"/>
        <v>0</v>
      </c>
      <c r="AF72" s="16">
        <f t="shared" si="83"/>
        <v>0</v>
      </c>
      <c r="AG72" s="16">
        <f t="shared" si="80"/>
        <v>0</v>
      </c>
      <c r="AH72" s="16">
        <f t="shared" si="81"/>
        <v>0</v>
      </c>
      <c r="AI72" s="16">
        <f t="shared" si="82"/>
        <v>0</v>
      </c>
      <c r="AJ72" s="16">
        <f t="shared" si="69"/>
        <v>0</v>
      </c>
      <c r="AK72" s="16">
        <f t="shared" si="68"/>
        <v>0</v>
      </c>
      <c r="AM72" s="16">
        <f t="shared" si="43"/>
        <v>0</v>
      </c>
      <c r="AN72" s="16">
        <f t="shared" si="87"/>
        <v>0</v>
      </c>
      <c r="AO72" s="16">
        <f t="shared" si="88"/>
        <v>0</v>
      </c>
      <c r="AP72" s="16">
        <f t="shared" si="89"/>
        <v>0</v>
      </c>
      <c r="AQ72" s="16">
        <f t="shared" si="90"/>
        <v>0</v>
      </c>
      <c r="AR72" s="16">
        <f t="shared" si="91"/>
        <v>0</v>
      </c>
      <c r="AS72" s="16">
        <f t="shared" si="92"/>
        <v>0</v>
      </c>
      <c r="AT72" s="16">
        <f t="shared" si="93"/>
        <v>0</v>
      </c>
      <c r="AU72" s="16">
        <f t="shared" si="70"/>
        <v>0</v>
      </c>
      <c r="AV72" s="16">
        <f t="shared" si="71"/>
        <v>0</v>
      </c>
      <c r="AW72" s="16">
        <f t="shared" si="94"/>
        <v>0</v>
      </c>
    </row>
    <row r="73" spans="1:49" x14ac:dyDescent="0.25">
      <c r="A73" s="119" t="s">
        <v>91</v>
      </c>
      <c r="B73" s="132">
        <v>72</v>
      </c>
      <c r="C73" s="31"/>
      <c r="D73" s="12"/>
      <c r="E73" s="13">
        <f t="shared" si="84"/>
        <v>0</v>
      </c>
      <c r="F73" s="13">
        <f t="shared" si="85"/>
        <v>0</v>
      </c>
      <c r="G73" s="17">
        <f t="shared" si="86"/>
        <v>0</v>
      </c>
      <c r="H73" s="12"/>
      <c r="I73" s="12"/>
      <c r="J73" s="139"/>
      <c r="K73" s="12"/>
      <c r="L73" s="102"/>
      <c r="M73" s="12"/>
      <c r="N73" s="12"/>
      <c r="O73" s="13"/>
      <c r="P73" s="151"/>
      <c r="Q73" s="163"/>
      <c r="R73" s="161"/>
      <c r="S73" s="33"/>
      <c r="T73" s="172"/>
      <c r="U73" s="178"/>
      <c r="V73" s="55"/>
      <c r="X73" s="16">
        <f t="shared" si="72"/>
        <v>0</v>
      </c>
      <c r="Y73" s="16">
        <f t="shared" si="73"/>
        <v>0</v>
      </c>
      <c r="Z73" s="16">
        <f t="shared" si="74"/>
        <v>0</v>
      </c>
      <c r="AA73" s="16">
        <f t="shared" si="75"/>
        <v>0</v>
      </c>
      <c r="AB73" s="16">
        <f t="shared" si="76"/>
        <v>0</v>
      </c>
      <c r="AC73" s="16">
        <f t="shared" si="77"/>
        <v>0</v>
      </c>
      <c r="AD73" s="16">
        <f t="shared" si="78"/>
        <v>0</v>
      </c>
      <c r="AE73" s="16">
        <f t="shared" si="79"/>
        <v>0</v>
      </c>
      <c r="AF73" s="16">
        <f t="shared" si="83"/>
        <v>0</v>
      </c>
      <c r="AG73" s="16">
        <f t="shared" si="80"/>
        <v>0</v>
      </c>
      <c r="AH73" s="16">
        <f t="shared" si="81"/>
        <v>0</v>
      </c>
      <c r="AI73" s="16">
        <f t="shared" si="82"/>
        <v>0</v>
      </c>
      <c r="AJ73" s="16">
        <f t="shared" si="69"/>
        <v>0</v>
      </c>
      <c r="AK73" s="16">
        <f t="shared" si="68"/>
        <v>0</v>
      </c>
      <c r="AM73" s="16">
        <f t="shared" si="43"/>
        <v>0</v>
      </c>
      <c r="AN73" s="16">
        <f t="shared" si="87"/>
        <v>0</v>
      </c>
      <c r="AO73" s="16">
        <f t="shared" si="88"/>
        <v>0</v>
      </c>
      <c r="AP73" s="16">
        <f t="shared" si="89"/>
        <v>0</v>
      </c>
      <c r="AQ73" s="16">
        <f t="shared" si="90"/>
        <v>0</v>
      </c>
      <c r="AR73" s="16">
        <f t="shared" si="91"/>
        <v>0</v>
      </c>
      <c r="AS73" s="16">
        <f t="shared" si="92"/>
        <v>0</v>
      </c>
      <c r="AT73" s="16">
        <f t="shared" si="93"/>
        <v>0</v>
      </c>
      <c r="AU73" s="16">
        <f t="shared" si="70"/>
        <v>0</v>
      </c>
      <c r="AV73" s="16">
        <f t="shared" si="71"/>
        <v>0</v>
      </c>
      <c r="AW73" s="16">
        <f t="shared" si="94"/>
        <v>0</v>
      </c>
    </row>
    <row r="74" spans="1:49" x14ac:dyDescent="0.25">
      <c r="A74" s="113" t="s">
        <v>63</v>
      </c>
      <c r="B74" s="132">
        <v>73</v>
      </c>
      <c r="C74" s="31"/>
      <c r="D74" s="20"/>
      <c r="E74" s="13">
        <f t="shared" si="84"/>
        <v>0</v>
      </c>
      <c r="F74" s="13">
        <f t="shared" si="85"/>
        <v>0</v>
      </c>
      <c r="G74" s="17">
        <f t="shared" si="86"/>
        <v>0</v>
      </c>
      <c r="H74" s="13"/>
      <c r="I74" s="42"/>
      <c r="J74" s="139"/>
      <c r="K74" s="48"/>
      <c r="L74" s="99"/>
      <c r="M74" s="13"/>
      <c r="N74" s="46"/>
      <c r="O74" s="13"/>
      <c r="P74" s="152"/>
      <c r="Q74" s="166"/>
      <c r="R74" s="161"/>
      <c r="S74" s="45"/>
      <c r="T74" s="175"/>
      <c r="U74" s="178"/>
      <c r="W74" s="15"/>
      <c r="X74" s="16">
        <f t="shared" si="72"/>
        <v>0</v>
      </c>
      <c r="Y74" s="16">
        <f t="shared" si="73"/>
        <v>0</v>
      </c>
      <c r="Z74" s="16">
        <f t="shared" si="74"/>
        <v>0</v>
      </c>
      <c r="AA74" s="16">
        <f t="shared" si="75"/>
        <v>0</v>
      </c>
      <c r="AB74" s="16">
        <f t="shared" si="76"/>
        <v>0</v>
      </c>
      <c r="AC74" s="16">
        <f t="shared" si="77"/>
        <v>0</v>
      </c>
      <c r="AD74" s="16">
        <f t="shared" si="78"/>
        <v>0</v>
      </c>
      <c r="AE74" s="16">
        <f t="shared" si="79"/>
        <v>0</v>
      </c>
      <c r="AF74" s="16">
        <f t="shared" si="83"/>
        <v>0</v>
      </c>
      <c r="AG74" s="16">
        <f t="shared" si="80"/>
        <v>0</v>
      </c>
      <c r="AH74" s="16">
        <f t="shared" si="81"/>
        <v>0</v>
      </c>
      <c r="AI74" s="16">
        <f t="shared" si="82"/>
        <v>0</v>
      </c>
      <c r="AJ74" s="16">
        <f t="shared" si="69"/>
        <v>0</v>
      </c>
      <c r="AK74" s="16">
        <f t="shared" si="68"/>
        <v>0</v>
      </c>
      <c r="AM74" s="16">
        <f t="shared" si="43"/>
        <v>0</v>
      </c>
      <c r="AN74" s="16">
        <f t="shared" si="87"/>
        <v>0</v>
      </c>
      <c r="AO74" s="16">
        <f t="shared" si="88"/>
        <v>0</v>
      </c>
      <c r="AP74" s="16">
        <f t="shared" si="89"/>
        <v>0</v>
      </c>
      <c r="AQ74" s="16">
        <f t="shared" si="90"/>
        <v>0</v>
      </c>
      <c r="AR74" s="16">
        <f t="shared" si="91"/>
        <v>0</v>
      </c>
      <c r="AS74" s="16">
        <f t="shared" si="92"/>
        <v>0</v>
      </c>
      <c r="AT74" s="16">
        <f t="shared" si="93"/>
        <v>0</v>
      </c>
      <c r="AU74" s="16">
        <f t="shared" si="70"/>
        <v>0</v>
      </c>
      <c r="AV74" s="16">
        <f t="shared" si="71"/>
        <v>0</v>
      </c>
      <c r="AW74" s="16">
        <f t="shared" si="94"/>
        <v>0</v>
      </c>
    </row>
    <row r="75" spans="1:49" x14ac:dyDescent="0.25">
      <c r="A75" s="130" t="s">
        <v>75</v>
      </c>
      <c r="B75" s="132">
        <v>74</v>
      </c>
      <c r="C75" s="31"/>
      <c r="D75" s="12"/>
      <c r="E75" s="13">
        <f t="shared" si="84"/>
        <v>0</v>
      </c>
      <c r="F75" s="13">
        <f t="shared" si="85"/>
        <v>0</v>
      </c>
      <c r="G75" s="17">
        <f t="shared" si="86"/>
        <v>0</v>
      </c>
      <c r="H75" s="12"/>
      <c r="I75" s="12"/>
      <c r="J75" s="139"/>
      <c r="K75" s="12"/>
      <c r="L75" s="102"/>
      <c r="M75" s="12"/>
      <c r="N75" s="12"/>
      <c r="O75" s="13"/>
      <c r="P75" s="154"/>
      <c r="Q75" s="163"/>
      <c r="R75" s="161"/>
      <c r="S75" s="44"/>
      <c r="T75" s="172"/>
      <c r="U75" s="178"/>
      <c r="X75" s="16">
        <f t="shared" si="72"/>
        <v>0</v>
      </c>
      <c r="Y75" s="16">
        <f t="shared" si="73"/>
        <v>0</v>
      </c>
      <c r="Z75" s="16">
        <f t="shared" si="74"/>
        <v>0</v>
      </c>
      <c r="AA75" s="16">
        <f t="shared" si="75"/>
        <v>0</v>
      </c>
      <c r="AB75" s="16">
        <f t="shared" si="76"/>
        <v>0</v>
      </c>
      <c r="AC75" s="16">
        <f t="shared" si="77"/>
        <v>0</v>
      </c>
      <c r="AD75" s="16">
        <f t="shared" si="78"/>
        <v>0</v>
      </c>
      <c r="AE75" s="16">
        <f t="shared" si="79"/>
        <v>0</v>
      </c>
      <c r="AF75" s="16">
        <f t="shared" si="83"/>
        <v>0</v>
      </c>
      <c r="AG75" s="16">
        <f t="shared" si="80"/>
        <v>0</v>
      </c>
      <c r="AH75" s="16">
        <f t="shared" si="81"/>
        <v>0</v>
      </c>
      <c r="AI75" s="16">
        <f t="shared" si="82"/>
        <v>0</v>
      </c>
      <c r="AJ75" s="16">
        <f t="shared" si="69"/>
        <v>0</v>
      </c>
      <c r="AK75" s="16">
        <f t="shared" si="68"/>
        <v>0</v>
      </c>
      <c r="AM75" s="16">
        <f t="shared" si="43"/>
        <v>0</v>
      </c>
      <c r="AN75" s="16">
        <f t="shared" si="87"/>
        <v>0</v>
      </c>
      <c r="AO75" s="16">
        <f t="shared" si="88"/>
        <v>0</v>
      </c>
      <c r="AP75" s="16">
        <f t="shared" si="89"/>
        <v>0</v>
      </c>
      <c r="AQ75" s="16">
        <f t="shared" si="90"/>
        <v>0</v>
      </c>
      <c r="AR75" s="16">
        <f t="shared" si="91"/>
        <v>0</v>
      </c>
      <c r="AS75" s="16">
        <f t="shared" si="92"/>
        <v>0</v>
      </c>
      <c r="AT75" s="16">
        <f t="shared" si="93"/>
        <v>0</v>
      </c>
      <c r="AU75" s="16">
        <f t="shared" si="70"/>
        <v>0</v>
      </c>
      <c r="AV75" s="16">
        <f t="shared" si="71"/>
        <v>0</v>
      </c>
      <c r="AW75" s="16">
        <f t="shared" si="94"/>
        <v>0</v>
      </c>
    </row>
    <row r="76" spans="1:49" x14ac:dyDescent="0.25">
      <c r="A76" s="131" t="s">
        <v>74</v>
      </c>
      <c r="B76" s="132">
        <v>75</v>
      </c>
      <c r="C76" s="31"/>
      <c r="D76" s="20"/>
      <c r="E76" s="13">
        <f t="shared" si="84"/>
        <v>0</v>
      </c>
      <c r="F76" s="13">
        <f t="shared" si="85"/>
        <v>0</v>
      </c>
      <c r="G76" s="17">
        <f t="shared" si="86"/>
        <v>0</v>
      </c>
      <c r="H76" s="13"/>
      <c r="I76" s="42"/>
      <c r="J76" s="143"/>
      <c r="K76" s="17"/>
      <c r="L76" s="68"/>
      <c r="M76" s="13"/>
      <c r="N76" s="48"/>
      <c r="O76" s="13"/>
      <c r="P76" s="151"/>
      <c r="Q76" s="162"/>
      <c r="R76" s="161"/>
      <c r="S76" s="44"/>
      <c r="T76" s="173"/>
      <c r="U76" s="177"/>
      <c r="W76" s="15"/>
      <c r="X76" s="16">
        <f t="shared" si="72"/>
        <v>0</v>
      </c>
      <c r="Y76" s="16">
        <f t="shared" si="73"/>
        <v>0</v>
      </c>
      <c r="Z76" s="16">
        <f t="shared" si="74"/>
        <v>0</v>
      </c>
      <c r="AA76" s="16">
        <f t="shared" si="75"/>
        <v>0</v>
      </c>
      <c r="AB76" s="16">
        <f t="shared" si="76"/>
        <v>0</v>
      </c>
      <c r="AC76" s="16">
        <f t="shared" si="77"/>
        <v>0</v>
      </c>
      <c r="AD76" s="16">
        <f t="shared" si="78"/>
        <v>0</v>
      </c>
      <c r="AE76" s="16">
        <f t="shared" si="79"/>
        <v>0</v>
      </c>
      <c r="AF76" s="16">
        <f t="shared" si="83"/>
        <v>0</v>
      </c>
      <c r="AG76" s="16">
        <f t="shared" si="80"/>
        <v>0</v>
      </c>
      <c r="AH76" s="16">
        <f t="shared" si="81"/>
        <v>0</v>
      </c>
      <c r="AI76" s="16">
        <f t="shared" si="82"/>
        <v>0</v>
      </c>
      <c r="AJ76" s="16">
        <f t="shared" si="69"/>
        <v>0</v>
      </c>
      <c r="AK76" s="16">
        <f t="shared" si="68"/>
        <v>0</v>
      </c>
      <c r="AM76" s="16">
        <f t="shared" si="43"/>
        <v>0</v>
      </c>
      <c r="AN76" s="16">
        <f t="shared" si="87"/>
        <v>0</v>
      </c>
      <c r="AO76" s="16">
        <f t="shared" si="88"/>
        <v>0</v>
      </c>
      <c r="AP76" s="16">
        <f t="shared" si="89"/>
        <v>0</v>
      </c>
      <c r="AQ76" s="16">
        <f t="shared" si="90"/>
        <v>0</v>
      </c>
      <c r="AR76" s="16">
        <f t="shared" si="91"/>
        <v>0</v>
      </c>
      <c r="AS76" s="16">
        <f t="shared" si="92"/>
        <v>0</v>
      </c>
      <c r="AT76" s="16">
        <f t="shared" si="93"/>
        <v>0</v>
      </c>
      <c r="AU76" s="16">
        <f t="shared" si="70"/>
        <v>0</v>
      </c>
      <c r="AV76" s="16">
        <f t="shared" si="71"/>
        <v>0</v>
      </c>
      <c r="AW76" s="16">
        <f t="shared" si="94"/>
        <v>0</v>
      </c>
    </row>
    <row r="77" spans="1:49" x14ac:dyDescent="0.25">
      <c r="A77" s="113" t="s">
        <v>82</v>
      </c>
      <c r="B77" s="132">
        <v>76</v>
      </c>
      <c r="C77" s="31"/>
      <c r="D77" s="12"/>
      <c r="E77" s="13">
        <f t="shared" si="84"/>
        <v>0</v>
      </c>
      <c r="F77" s="13">
        <f t="shared" si="85"/>
        <v>0</v>
      </c>
      <c r="G77" s="17">
        <f t="shared" si="86"/>
        <v>0</v>
      </c>
      <c r="H77" s="12"/>
      <c r="I77" s="12"/>
      <c r="J77" s="139"/>
      <c r="K77" s="12"/>
      <c r="L77" s="67"/>
      <c r="M77" s="12"/>
      <c r="N77" s="12"/>
      <c r="O77" s="13"/>
      <c r="P77" s="154"/>
      <c r="Q77" s="163"/>
      <c r="R77" s="161"/>
      <c r="S77" s="110"/>
      <c r="T77" s="172"/>
      <c r="U77" s="178"/>
      <c r="X77" s="16">
        <f t="shared" si="72"/>
        <v>0</v>
      </c>
      <c r="Y77" s="16">
        <f t="shared" si="73"/>
        <v>0</v>
      </c>
      <c r="Z77" s="16">
        <f t="shared" si="74"/>
        <v>0</v>
      </c>
      <c r="AA77" s="16">
        <f t="shared" si="75"/>
        <v>0</v>
      </c>
      <c r="AB77" s="16">
        <f t="shared" si="76"/>
        <v>0</v>
      </c>
      <c r="AC77" s="16">
        <f t="shared" si="77"/>
        <v>0</v>
      </c>
      <c r="AD77" s="16">
        <f t="shared" si="78"/>
        <v>0</v>
      </c>
      <c r="AE77" s="16">
        <f t="shared" si="79"/>
        <v>0</v>
      </c>
      <c r="AF77" s="16">
        <f t="shared" si="83"/>
        <v>0</v>
      </c>
      <c r="AG77" s="16">
        <f t="shared" si="80"/>
        <v>0</v>
      </c>
      <c r="AH77" s="16">
        <f t="shared" si="81"/>
        <v>0</v>
      </c>
      <c r="AI77" s="16">
        <f t="shared" si="82"/>
        <v>0</v>
      </c>
      <c r="AJ77" s="16">
        <f t="shared" si="69"/>
        <v>0</v>
      </c>
      <c r="AK77" s="16">
        <f t="shared" si="68"/>
        <v>0</v>
      </c>
      <c r="AM77" s="16">
        <f t="shared" si="43"/>
        <v>0</v>
      </c>
      <c r="AN77" s="16">
        <f t="shared" si="87"/>
        <v>0</v>
      </c>
      <c r="AO77" s="16">
        <f t="shared" si="88"/>
        <v>0</v>
      </c>
      <c r="AP77" s="16">
        <f t="shared" si="89"/>
        <v>0</v>
      </c>
      <c r="AQ77" s="16">
        <f t="shared" si="90"/>
        <v>0</v>
      </c>
      <c r="AR77" s="16">
        <f t="shared" si="91"/>
        <v>0</v>
      </c>
      <c r="AS77" s="16">
        <f t="shared" si="92"/>
        <v>0</v>
      </c>
      <c r="AT77" s="16">
        <f t="shared" si="93"/>
        <v>0</v>
      </c>
      <c r="AU77" s="16">
        <f t="shared" si="70"/>
        <v>0</v>
      </c>
      <c r="AV77" s="16">
        <f t="shared" si="71"/>
        <v>0</v>
      </c>
      <c r="AW77" s="16">
        <f t="shared" si="94"/>
        <v>0</v>
      </c>
    </row>
    <row r="78" spans="1:49" x14ac:dyDescent="0.25">
      <c r="A78" s="119" t="s">
        <v>86</v>
      </c>
      <c r="B78" s="132">
        <v>77</v>
      </c>
      <c r="C78" s="31"/>
      <c r="D78" s="12"/>
      <c r="E78" s="13">
        <f t="shared" si="84"/>
        <v>0</v>
      </c>
      <c r="F78" s="13">
        <f t="shared" si="85"/>
        <v>0</v>
      </c>
      <c r="G78" s="17">
        <f t="shared" si="86"/>
        <v>0</v>
      </c>
      <c r="H78" s="12"/>
      <c r="I78" s="12"/>
      <c r="J78" s="139"/>
      <c r="K78" s="12"/>
      <c r="L78" s="67"/>
      <c r="M78" s="12"/>
      <c r="N78" s="12"/>
      <c r="O78" s="13"/>
      <c r="P78" s="151"/>
      <c r="Q78" s="163"/>
      <c r="R78" s="161"/>
      <c r="S78" s="110"/>
      <c r="T78" s="172"/>
      <c r="U78" s="178"/>
      <c r="X78" s="16">
        <f t="shared" si="72"/>
        <v>0</v>
      </c>
      <c r="Y78" s="16">
        <f t="shared" si="73"/>
        <v>0</v>
      </c>
      <c r="Z78" s="16">
        <f t="shared" si="74"/>
        <v>0</v>
      </c>
      <c r="AA78" s="16">
        <f t="shared" si="75"/>
        <v>0</v>
      </c>
      <c r="AB78" s="16">
        <f t="shared" si="76"/>
        <v>0</v>
      </c>
      <c r="AC78" s="16">
        <f t="shared" si="77"/>
        <v>0</v>
      </c>
      <c r="AD78" s="16">
        <f t="shared" si="78"/>
        <v>0</v>
      </c>
      <c r="AE78" s="16">
        <f t="shared" si="79"/>
        <v>0</v>
      </c>
      <c r="AF78" s="16">
        <f t="shared" si="83"/>
        <v>0</v>
      </c>
      <c r="AG78" s="16">
        <f t="shared" si="80"/>
        <v>0</v>
      </c>
      <c r="AH78" s="16">
        <f t="shared" si="81"/>
        <v>0</v>
      </c>
      <c r="AI78" s="16">
        <f t="shared" si="82"/>
        <v>0</v>
      </c>
      <c r="AJ78" s="16">
        <f t="shared" si="69"/>
        <v>0</v>
      </c>
      <c r="AK78" s="16">
        <f t="shared" si="68"/>
        <v>0</v>
      </c>
      <c r="AM78" s="16">
        <f t="shared" si="43"/>
        <v>0</v>
      </c>
      <c r="AN78" s="16">
        <f t="shared" si="87"/>
        <v>0</v>
      </c>
      <c r="AO78" s="16">
        <f t="shared" si="88"/>
        <v>0</v>
      </c>
      <c r="AP78" s="16">
        <f t="shared" si="89"/>
        <v>0</v>
      </c>
      <c r="AQ78" s="16">
        <f t="shared" si="90"/>
        <v>0</v>
      </c>
      <c r="AR78" s="16">
        <f t="shared" si="91"/>
        <v>0</v>
      </c>
      <c r="AS78" s="16">
        <f t="shared" si="92"/>
        <v>0</v>
      </c>
      <c r="AT78" s="16">
        <f t="shared" si="93"/>
        <v>0</v>
      </c>
      <c r="AU78" s="16">
        <f t="shared" si="70"/>
        <v>0</v>
      </c>
      <c r="AV78" s="16">
        <f t="shared" si="71"/>
        <v>0</v>
      </c>
      <c r="AW78" s="16">
        <f t="shared" si="94"/>
        <v>0</v>
      </c>
    </row>
    <row r="79" spans="1:49" x14ac:dyDescent="0.25">
      <c r="T79" s="148"/>
    </row>
  </sheetData>
  <sortState xmlns:xlrd2="http://schemas.microsoft.com/office/spreadsheetml/2017/richdata2" ref="A2:AW80">
    <sortCondition descending="1" ref="F2:F80"/>
  </sortState>
  <conditionalFormatting sqref="S7">
    <cfRule type="cellIs" dxfId="23" priority="40" stopIfTrue="1" operator="equal">
      <formula>1</formula>
    </cfRule>
    <cfRule type="cellIs" dxfId="22" priority="41" stopIfTrue="1" operator="equal">
      <formula>2</formula>
    </cfRule>
    <cfRule type="cellIs" dxfId="21" priority="42" stopIfTrue="1" operator="equal">
      <formula>3</formula>
    </cfRule>
  </conditionalFormatting>
  <printOptions horizontalCentered="1" verticalCentered="1"/>
  <pageMargins left="0.23622047244094491" right="0.23622047244094491" top="0" bottom="0" header="0.31496062992125984" footer="0.31496062992125984"/>
  <pageSetup paperSize="9" scale="61" orientation="landscape" useFirstPageNumber="1" horizontalDpi="3600" verticalDpi="3600" r:id="rId1"/>
  <headerFooter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3"/>
  <sheetViews>
    <sheetView workbookViewId="0">
      <selection activeCell="J18" sqref="J18"/>
    </sheetView>
  </sheetViews>
  <sheetFormatPr baseColWidth="10" defaultRowHeight="12.5" x14ac:dyDescent="0.25"/>
  <cols>
    <col min="1" max="1" width="2.81640625" bestFit="1" customWidth="1"/>
    <col min="2" max="2" width="16.6328125" bestFit="1" customWidth="1"/>
    <col min="3" max="3" width="7.36328125" style="76" bestFit="1" customWidth="1"/>
    <col min="4" max="6" width="7.36328125" bestFit="1" customWidth="1"/>
  </cols>
  <sheetData>
    <row r="1" spans="1:6" x14ac:dyDescent="0.25">
      <c r="A1" s="75">
        <v>1</v>
      </c>
      <c r="B1" s="1" t="s">
        <v>146</v>
      </c>
      <c r="C1" s="76">
        <f t="shared" ref="C1:C13" si="0">F1/1988.72*1000</f>
        <v>1000</v>
      </c>
      <c r="D1" s="1">
        <v>1000</v>
      </c>
      <c r="E1" s="1">
        <v>988.72</v>
      </c>
      <c r="F1" s="1">
        <v>1988.72</v>
      </c>
    </row>
    <row r="2" spans="1:6" x14ac:dyDescent="0.25">
      <c r="A2" s="75">
        <v>2</v>
      </c>
      <c r="B2" s="1" t="s">
        <v>147</v>
      </c>
      <c r="C2" s="76">
        <f t="shared" si="0"/>
        <v>955.76551751880606</v>
      </c>
      <c r="D2" s="1">
        <v>935.61</v>
      </c>
      <c r="E2" s="1">
        <v>965.14</v>
      </c>
      <c r="F2" s="1">
        <v>1900.75</v>
      </c>
    </row>
    <row r="3" spans="1:6" x14ac:dyDescent="0.25">
      <c r="A3" s="75">
        <v>3</v>
      </c>
      <c r="B3" s="1" t="s">
        <v>148</v>
      </c>
      <c r="C3" s="76">
        <f t="shared" si="0"/>
        <v>939.23227000281588</v>
      </c>
      <c r="D3" s="1">
        <v>906.09</v>
      </c>
      <c r="E3" s="1">
        <v>961.78</v>
      </c>
      <c r="F3" s="1">
        <v>1867.87</v>
      </c>
    </row>
    <row r="4" spans="1:6" x14ac:dyDescent="0.25">
      <c r="A4" s="75">
        <v>4</v>
      </c>
      <c r="B4" s="1" t="s">
        <v>149</v>
      </c>
      <c r="C4" s="76">
        <f t="shared" si="0"/>
        <v>901.31843597892112</v>
      </c>
      <c r="D4" s="1">
        <v>939.54</v>
      </c>
      <c r="E4" s="1">
        <v>852.93</v>
      </c>
      <c r="F4" s="1">
        <v>1792.47</v>
      </c>
    </row>
    <row r="5" spans="1:6" x14ac:dyDescent="0.25">
      <c r="A5" s="75">
        <v>5</v>
      </c>
      <c r="B5" s="1" t="s">
        <v>150</v>
      </c>
      <c r="C5" s="76">
        <f t="shared" si="0"/>
        <v>891.96568647170022</v>
      </c>
      <c r="D5" s="1">
        <v>773.87</v>
      </c>
      <c r="E5" s="1">
        <v>1000</v>
      </c>
      <c r="F5" s="1">
        <v>1773.87</v>
      </c>
    </row>
    <row r="6" spans="1:6" x14ac:dyDescent="0.25">
      <c r="A6" s="75">
        <v>6</v>
      </c>
      <c r="B6" s="1" t="s">
        <v>151</v>
      </c>
      <c r="C6" s="76">
        <f t="shared" si="0"/>
        <v>878.9271491210427</v>
      </c>
      <c r="D6" s="1">
        <v>788.79</v>
      </c>
      <c r="E6" s="1">
        <v>959.15</v>
      </c>
      <c r="F6" s="1">
        <v>1747.94</v>
      </c>
    </row>
    <row r="7" spans="1:6" x14ac:dyDescent="0.25">
      <c r="A7" s="75">
        <v>7</v>
      </c>
      <c r="B7" s="1" t="s">
        <v>152</v>
      </c>
      <c r="C7" s="76">
        <f t="shared" si="0"/>
        <v>859.48750955388391</v>
      </c>
      <c r="D7" s="1">
        <v>809.06</v>
      </c>
      <c r="E7" s="1">
        <v>900.22</v>
      </c>
      <c r="F7" s="1">
        <v>1709.28</v>
      </c>
    </row>
    <row r="8" spans="1:6" x14ac:dyDescent="0.25">
      <c r="A8" s="75">
        <v>8</v>
      </c>
      <c r="B8" s="1" t="s">
        <v>153</v>
      </c>
      <c r="C8" s="76">
        <f t="shared" si="0"/>
        <v>852.43774890381746</v>
      </c>
      <c r="D8" s="1">
        <v>829.56</v>
      </c>
      <c r="E8" s="1">
        <v>865.7</v>
      </c>
      <c r="F8" s="1">
        <v>1695.26</v>
      </c>
    </row>
    <row r="9" spans="1:6" x14ac:dyDescent="0.25">
      <c r="A9" s="75">
        <v>9</v>
      </c>
      <c r="B9" s="1" t="s">
        <v>154</v>
      </c>
      <c r="C9" s="76">
        <f t="shared" si="0"/>
        <v>829.6391648899795</v>
      </c>
      <c r="D9" s="1">
        <v>762.46</v>
      </c>
      <c r="E9" s="1">
        <v>887.46</v>
      </c>
      <c r="F9" s="1">
        <v>1649.92</v>
      </c>
    </row>
    <row r="10" spans="1:6" x14ac:dyDescent="0.25">
      <c r="A10" s="75">
        <v>10</v>
      </c>
      <c r="B10" s="1" t="s">
        <v>155</v>
      </c>
      <c r="C10" s="76">
        <f t="shared" si="0"/>
        <v>825.74721428858766</v>
      </c>
      <c r="D10" s="1">
        <v>652.71</v>
      </c>
      <c r="E10" s="1">
        <v>989.47</v>
      </c>
      <c r="F10" s="1">
        <v>1642.18</v>
      </c>
    </row>
    <row r="11" spans="1:6" x14ac:dyDescent="0.25">
      <c r="A11" s="75">
        <v>11</v>
      </c>
      <c r="B11" s="1" t="s">
        <v>156</v>
      </c>
      <c r="C11" s="76">
        <f t="shared" si="0"/>
        <v>780.84395993402802</v>
      </c>
      <c r="D11" s="1">
        <v>773.51</v>
      </c>
      <c r="E11" s="1">
        <v>779.37</v>
      </c>
      <c r="F11" s="1">
        <v>1552.88</v>
      </c>
    </row>
    <row r="12" spans="1:6" x14ac:dyDescent="0.25">
      <c r="A12" s="75">
        <v>12</v>
      </c>
      <c r="B12" s="1" t="s">
        <v>157</v>
      </c>
      <c r="C12" s="76">
        <f t="shared" si="0"/>
        <v>635.30310953779315</v>
      </c>
      <c r="D12" s="1">
        <v>560.41999999999996</v>
      </c>
      <c r="E12" s="1">
        <v>703.02</v>
      </c>
      <c r="F12" s="1">
        <v>1263.44</v>
      </c>
    </row>
    <row r="13" spans="1:6" x14ac:dyDescent="0.25">
      <c r="A13" s="75">
        <v>13</v>
      </c>
      <c r="B13" s="1" t="s">
        <v>158</v>
      </c>
      <c r="C13" s="76">
        <f t="shared" si="0"/>
        <v>380.55633774488115</v>
      </c>
      <c r="D13" s="1">
        <v>756.82</v>
      </c>
      <c r="E13" s="1">
        <v>0</v>
      </c>
      <c r="F13" s="1">
        <v>756.82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5B691-862F-4C96-8E96-5A96B60C317D}">
  <dimension ref="A1:H13"/>
  <sheetViews>
    <sheetView workbookViewId="0">
      <selection sqref="A1:A13"/>
    </sheetView>
  </sheetViews>
  <sheetFormatPr baseColWidth="10" defaultRowHeight="12.5" x14ac:dyDescent="0.25"/>
  <cols>
    <col min="1" max="1" width="21.7265625" bestFit="1" customWidth="1"/>
    <col min="2" max="2" width="9.90625" bestFit="1" customWidth="1"/>
    <col min="3" max="3" width="8.7265625" bestFit="1" customWidth="1"/>
    <col min="5" max="5" width="7.36328125" bestFit="1" customWidth="1"/>
    <col min="6" max="6" width="3.90625" bestFit="1" customWidth="1"/>
    <col min="7" max="7" width="26.26953125" bestFit="1" customWidth="1"/>
    <col min="8" max="8" width="3.81640625" bestFit="1" customWidth="1"/>
  </cols>
  <sheetData>
    <row r="1" spans="1:8" x14ac:dyDescent="0.25">
      <c r="A1" s="81" t="s">
        <v>46</v>
      </c>
      <c r="B1" s="82">
        <v>43510</v>
      </c>
      <c r="C1" s="81" t="s">
        <v>187</v>
      </c>
      <c r="D1" s="81"/>
      <c r="E1" s="81" t="s">
        <v>251</v>
      </c>
      <c r="F1" s="81" t="s">
        <v>190</v>
      </c>
      <c r="G1" s="81"/>
      <c r="H1" s="81">
        <v>290</v>
      </c>
    </row>
    <row r="2" spans="1:8" x14ac:dyDescent="0.25">
      <c r="A2" s="81" t="s">
        <v>21</v>
      </c>
      <c r="B2" s="82">
        <v>43647</v>
      </c>
      <c r="C2" s="81" t="s">
        <v>187</v>
      </c>
      <c r="D2" s="81" t="s">
        <v>262</v>
      </c>
      <c r="E2" s="81" t="s">
        <v>189</v>
      </c>
      <c r="F2" s="81" t="s">
        <v>190</v>
      </c>
      <c r="G2" s="81" t="s">
        <v>263</v>
      </c>
      <c r="H2" s="81">
        <v>83</v>
      </c>
    </row>
    <row r="3" spans="1:8" x14ac:dyDescent="0.25">
      <c r="A3" s="81" t="s">
        <v>252</v>
      </c>
      <c r="B3" s="82">
        <v>43671</v>
      </c>
      <c r="C3" s="81" t="s">
        <v>187</v>
      </c>
      <c r="D3" s="81">
        <v>509647</v>
      </c>
      <c r="E3" s="81" t="s">
        <v>251</v>
      </c>
      <c r="F3" s="81" t="s">
        <v>190</v>
      </c>
      <c r="G3" s="81" t="s">
        <v>253</v>
      </c>
      <c r="H3" s="81">
        <v>118</v>
      </c>
    </row>
    <row r="4" spans="1:8" x14ac:dyDescent="0.25">
      <c r="A4" s="81" t="s">
        <v>76</v>
      </c>
      <c r="B4" s="82">
        <v>43548</v>
      </c>
      <c r="C4" s="81" t="s">
        <v>187</v>
      </c>
      <c r="D4" s="81">
        <v>1602811</v>
      </c>
      <c r="E4" s="81" t="s">
        <v>189</v>
      </c>
      <c r="F4" s="81" t="s">
        <v>190</v>
      </c>
      <c r="G4" s="81" t="s">
        <v>160</v>
      </c>
      <c r="H4" s="81">
        <v>507</v>
      </c>
    </row>
    <row r="5" spans="1:8" x14ac:dyDescent="0.25">
      <c r="A5" s="81" t="s">
        <v>103</v>
      </c>
      <c r="B5" s="82">
        <v>43528</v>
      </c>
      <c r="C5" s="81" t="s">
        <v>187</v>
      </c>
      <c r="D5" s="81" t="s">
        <v>254</v>
      </c>
      <c r="E5" s="81" t="s">
        <v>251</v>
      </c>
      <c r="F5" s="81" t="s">
        <v>190</v>
      </c>
      <c r="G5" s="81" t="s">
        <v>264</v>
      </c>
      <c r="H5" s="81">
        <v>78</v>
      </c>
    </row>
    <row r="6" spans="1:8" x14ac:dyDescent="0.25">
      <c r="A6" s="81" t="s">
        <v>48</v>
      </c>
      <c r="B6" s="82">
        <v>43668</v>
      </c>
      <c r="C6" s="81" t="s">
        <v>187</v>
      </c>
      <c r="D6" s="81" t="s">
        <v>192</v>
      </c>
      <c r="E6" s="81" t="s">
        <v>193</v>
      </c>
      <c r="F6" s="81" t="s">
        <v>190</v>
      </c>
      <c r="G6" s="81" t="s">
        <v>194</v>
      </c>
      <c r="H6" s="81">
        <v>76</v>
      </c>
    </row>
    <row r="7" spans="1:8" x14ac:dyDescent="0.25">
      <c r="A7" s="81" t="s">
        <v>18</v>
      </c>
      <c r="B7" s="82">
        <v>43510</v>
      </c>
      <c r="C7" s="81" t="s">
        <v>187</v>
      </c>
      <c r="D7" s="81" t="s">
        <v>195</v>
      </c>
      <c r="E7" s="81" t="s">
        <v>196</v>
      </c>
      <c r="F7" s="81" t="s">
        <v>190</v>
      </c>
      <c r="G7" s="81" t="s">
        <v>194</v>
      </c>
      <c r="H7" s="81">
        <v>67</v>
      </c>
    </row>
    <row r="8" spans="1:8" x14ac:dyDescent="0.25">
      <c r="A8" s="81" t="s">
        <v>72</v>
      </c>
      <c r="B8" s="82">
        <v>43526</v>
      </c>
      <c r="C8" s="81" t="s">
        <v>187</v>
      </c>
      <c r="D8" s="81" t="s">
        <v>265</v>
      </c>
      <c r="E8" s="81" t="s">
        <v>203</v>
      </c>
      <c r="F8" s="81" t="s">
        <v>190</v>
      </c>
      <c r="G8" s="81" t="s">
        <v>266</v>
      </c>
      <c r="H8" s="81">
        <v>123</v>
      </c>
    </row>
    <row r="9" spans="1:8" x14ac:dyDescent="0.25">
      <c r="A9" s="81" t="s">
        <v>15</v>
      </c>
      <c r="B9" s="82">
        <v>43544</v>
      </c>
      <c r="C9" s="81" t="s">
        <v>187</v>
      </c>
      <c r="D9" s="81" t="s">
        <v>170</v>
      </c>
      <c r="E9" s="81" t="s">
        <v>189</v>
      </c>
      <c r="F9" s="81" t="s">
        <v>190</v>
      </c>
      <c r="G9" s="81" t="s">
        <v>171</v>
      </c>
      <c r="H9" s="81">
        <v>96</v>
      </c>
    </row>
    <row r="10" spans="1:8" x14ac:dyDescent="0.25">
      <c r="A10" s="81" t="s">
        <v>102</v>
      </c>
      <c r="B10" s="82">
        <v>43501</v>
      </c>
      <c r="C10" s="81" t="s">
        <v>187</v>
      </c>
      <c r="D10" s="81" t="s">
        <v>172</v>
      </c>
      <c r="E10" s="81">
        <v>2.4</v>
      </c>
      <c r="F10" s="81" t="s">
        <v>190</v>
      </c>
      <c r="G10" s="81" t="s">
        <v>173</v>
      </c>
      <c r="H10" s="81">
        <v>113</v>
      </c>
    </row>
    <row r="11" spans="1:8" x14ac:dyDescent="0.25">
      <c r="A11" s="81" t="s">
        <v>43</v>
      </c>
      <c r="B11" s="82">
        <v>43543</v>
      </c>
      <c r="C11" s="81" t="s">
        <v>187</v>
      </c>
      <c r="D11" s="81" t="s">
        <v>174</v>
      </c>
      <c r="E11" s="81" t="s">
        <v>189</v>
      </c>
      <c r="F11" s="81" t="s">
        <v>190</v>
      </c>
      <c r="G11" s="81" t="s">
        <v>175</v>
      </c>
      <c r="H11" s="81">
        <v>513</v>
      </c>
    </row>
    <row r="12" spans="1:8" x14ac:dyDescent="0.25">
      <c r="A12" s="81" t="s">
        <v>20</v>
      </c>
      <c r="B12" s="82">
        <v>43650</v>
      </c>
      <c r="C12" s="81" t="s">
        <v>187</v>
      </c>
      <c r="D12" s="81" t="s">
        <v>176</v>
      </c>
      <c r="E12" s="81" t="s">
        <v>189</v>
      </c>
      <c r="F12" s="81" t="s">
        <v>190</v>
      </c>
      <c r="G12" s="81" t="s">
        <v>259</v>
      </c>
      <c r="H12" s="81">
        <v>97</v>
      </c>
    </row>
    <row r="13" spans="1:8" x14ac:dyDescent="0.25">
      <c r="A13" s="81" t="s">
        <v>27</v>
      </c>
      <c r="B13" s="82">
        <v>43650</v>
      </c>
      <c r="C13" s="81" t="s">
        <v>187</v>
      </c>
      <c r="D13" s="81" t="s">
        <v>258</v>
      </c>
      <c r="E13" s="81" t="s">
        <v>189</v>
      </c>
      <c r="F13" s="81" t="s">
        <v>190</v>
      </c>
      <c r="G13" s="81" t="s">
        <v>259</v>
      </c>
      <c r="H13" s="81">
        <v>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2FE74-8ACB-48CA-B3E5-4093C1D10EBA}">
  <dimension ref="A1:T17"/>
  <sheetViews>
    <sheetView workbookViewId="0">
      <selection activeCell="C2" sqref="C2:D17"/>
    </sheetView>
  </sheetViews>
  <sheetFormatPr baseColWidth="10" defaultRowHeight="12.5" x14ac:dyDescent="0.25"/>
  <cols>
    <col min="1" max="1" width="7.54296875" bestFit="1" customWidth="1"/>
    <col min="2" max="2" width="6.26953125" bestFit="1" customWidth="1"/>
    <col min="3" max="3" width="9.1796875" bestFit="1" customWidth="1"/>
    <col min="4" max="4" width="20.1796875" bestFit="1" customWidth="1"/>
    <col min="5" max="5" width="8" bestFit="1" customWidth="1"/>
    <col min="6" max="14" width="3.36328125" bestFit="1" customWidth="1"/>
    <col min="15" max="20" width="4.36328125" bestFit="1" customWidth="1"/>
  </cols>
  <sheetData>
    <row r="1" spans="1:20" ht="13.5" thickBot="1" x14ac:dyDescent="0.3">
      <c r="A1" s="88" t="s">
        <v>58</v>
      </c>
      <c r="B1" s="89" t="s">
        <v>59</v>
      </c>
      <c r="C1" s="89" t="s">
        <v>60</v>
      </c>
      <c r="D1" s="89" t="s">
        <v>61</v>
      </c>
      <c r="E1" s="89" t="s">
        <v>64</v>
      </c>
      <c r="F1" s="90">
        <v>1</v>
      </c>
      <c r="G1" s="90">
        <v>2</v>
      </c>
      <c r="H1" s="90">
        <v>3</v>
      </c>
      <c r="I1" s="90">
        <v>4</v>
      </c>
      <c r="J1" s="90">
        <v>5</v>
      </c>
      <c r="K1" s="90">
        <v>6</v>
      </c>
      <c r="L1" s="90">
        <v>7</v>
      </c>
      <c r="M1" s="90">
        <v>8</v>
      </c>
      <c r="N1" s="90">
        <v>9</v>
      </c>
      <c r="O1" s="90">
        <v>10</v>
      </c>
      <c r="P1" s="90">
        <v>11</v>
      </c>
      <c r="Q1" s="90">
        <v>12</v>
      </c>
      <c r="R1" s="90">
        <v>13</v>
      </c>
      <c r="S1" s="90">
        <v>14</v>
      </c>
      <c r="T1" s="90">
        <v>15</v>
      </c>
    </row>
    <row r="2" spans="1:20" ht="13" x14ac:dyDescent="0.3">
      <c r="A2" s="91">
        <v>11</v>
      </c>
      <c r="B2" s="92">
        <v>11227.488614412876</v>
      </c>
      <c r="C2" s="92">
        <v>899.14425103203371</v>
      </c>
      <c r="D2" s="93" t="s">
        <v>223</v>
      </c>
      <c r="E2" s="92">
        <v>16</v>
      </c>
      <c r="F2" s="94">
        <v>12</v>
      </c>
      <c r="G2" s="95">
        <v>9</v>
      </c>
      <c r="H2" s="95">
        <v>12</v>
      </c>
      <c r="I2" s="95">
        <v>9</v>
      </c>
      <c r="J2" s="95">
        <v>7</v>
      </c>
      <c r="K2" s="95">
        <v>9</v>
      </c>
      <c r="L2" s="95">
        <v>9</v>
      </c>
      <c r="M2" s="95">
        <v>12</v>
      </c>
      <c r="N2" s="95">
        <v>12</v>
      </c>
      <c r="O2" s="95">
        <v>12</v>
      </c>
      <c r="P2" s="95">
        <v>10</v>
      </c>
      <c r="Q2" s="95">
        <v>10</v>
      </c>
      <c r="R2" s="95">
        <v>11</v>
      </c>
      <c r="S2" s="95">
        <v>11</v>
      </c>
      <c r="T2" s="95">
        <v>11</v>
      </c>
    </row>
    <row r="3" spans="1:20" ht="13" x14ac:dyDescent="0.3">
      <c r="A3" s="91">
        <v>3</v>
      </c>
      <c r="B3" s="92">
        <v>12033.16559385188</v>
      </c>
      <c r="C3" s="92">
        <v>963.66623356350431</v>
      </c>
      <c r="D3" s="93" t="s">
        <v>47</v>
      </c>
      <c r="E3" s="92">
        <v>10</v>
      </c>
      <c r="F3" s="95">
        <v>11</v>
      </c>
      <c r="G3" s="95">
        <v>10</v>
      </c>
      <c r="H3" s="95">
        <v>5</v>
      </c>
      <c r="I3" s="95">
        <v>5</v>
      </c>
      <c r="J3" s="95">
        <v>4</v>
      </c>
      <c r="K3" s="95">
        <v>5</v>
      </c>
      <c r="L3" s="95">
        <v>5</v>
      </c>
      <c r="M3" s="95">
        <v>4</v>
      </c>
      <c r="N3" s="95">
        <v>4</v>
      </c>
      <c r="O3" s="95">
        <v>4</v>
      </c>
      <c r="P3" s="95">
        <v>4</v>
      </c>
      <c r="Q3" s="95">
        <v>4</v>
      </c>
      <c r="R3" s="95">
        <v>3</v>
      </c>
      <c r="S3" s="95">
        <v>3</v>
      </c>
      <c r="T3" s="95">
        <v>3</v>
      </c>
    </row>
    <row r="4" spans="1:20" ht="13" x14ac:dyDescent="0.3">
      <c r="A4" s="91">
        <v>14</v>
      </c>
      <c r="B4" s="92">
        <v>10787.636082824385</v>
      </c>
      <c r="C4" s="92">
        <v>863.91902046961025</v>
      </c>
      <c r="D4" s="93" t="s">
        <v>164</v>
      </c>
      <c r="E4" s="92">
        <v>7</v>
      </c>
      <c r="F4" s="95">
        <v>16</v>
      </c>
      <c r="G4" s="95">
        <v>14</v>
      </c>
      <c r="H4" s="95">
        <v>14</v>
      </c>
      <c r="I4" s="95">
        <v>14</v>
      </c>
      <c r="J4" s="95">
        <v>14</v>
      </c>
      <c r="K4" s="95">
        <v>14</v>
      </c>
      <c r="L4" s="95">
        <v>14</v>
      </c>
      <c r="M4" s="95">
        <v>14</v>
      </c>
      <c r="N4" s="95">
        <v>14</v>
      </c>
      <c r="O4" s="95">
        <v>14</v>
      </c>
      <c r="P4" s="95">
        <v>14</v>
      </c>
      <c r="Q4" s="95">
        <v>14</v>
      </c>
      <c r="R4" s="95">
        <v>14</v>
      </c>
      <c r="S4" s="95">
        <v>14</v>
      </c>
      <c r="T4" s="95">
        <v>14</v>
      </c>
    </row>
    <row r="5" spans="1:20" ht="13" x14ac:dyDescent="0.3">
      <c r="A5" s="91">
        <v>8</v>
      </c>
      <c r="B5" s="92">
        <v>11366.677837626405</v>
      </c>
      <c r="C5" s="92">
        <v>910.2911062332405</v>
      </c>
      <c r="D5" s="93" t="s">
        <v>18</v>
      </c>
      <c r="E5" s="92">
        <v>5</v>
      </c>
      <c r="F5" s="95">
        <v>14</v>
      </c>
      <c r="G5" s="95">
        <v>13</v>
      </c>
      <c r="H5" s="95">
        <v>13</v>
      </c>
      <c r="I5" s="95">
        <v>8</v>
      </c>
      <c r="J5" s="95">
        <v>9</v>
      </c>
      <c r="K5" s="95">
        <v>10</v>
      </c>
      <c r="L5" s="95">
        <v>7</v>
      </c>
      <c r="M5" s="95">
        <v>8</v>
      </c>
      <c r="N5" s="95">
        <v>7</v>
      </c>
      <c r="O5" s="95">
        <v>7</v>
      </c>
      <c r="P5" s="95">
        <v>6</v>
      </c>
      <c r="Q5" s="95">
        <v>6</v>
      </c>
      <c r="R5" s="95">
        <v>9</v>
      </c>
      <c r="S5" s="95">
        <v>10</v>
      </c>
      <c r="T5" s="95">
        <v>8</v>
      </c>
    </row>
    <row r="6" spans="1:20" ht="13" x14ac:dyDescent="0.3">
      <c r="A6" s="91">
        <v>10</v>
      </c>
      <c r="B6" s="92">
        <v>11293.367758602024</v>
      </c>
      <c r="C6" s="92">
        <v>904.42012846062812</v>
      </c>
      <c r="D6" s="93" t="s">
        <v>72</v>
      </c>
      <c r="E6" s="92">
        <v>13</v>
      </c>
      <c r="F6" s="95">
        <v>5</v>
      </c>
      <c r="G6" s="95">
        <v>11</v>
      </c>
      <c r="H6" s="95">
        <v>7</v>
      </c>
      <c r="I6" s="95">
        <v>10</v>
      </c>
      <c r="J6" s="95">
        <v>11</v>
      </c>
      <c r="K6" s="95">
        <v>7</v>
      </c>
      <c r="L6" s="95">
        <v>10</v>
      </c>
      <c r="M6" s="95">
        <v>11</v>
      </c>
      <c r="N6" s="95">
        <v>11</v>
      </c>
      <c r="O6" s="95">
        <v>11</v>
      </c>
      <c r="P6" s="95">
        <v>9</v>
      </c>
      <c r="Q6" s="95">
        <v>9</v>
      </c>
      <c r="R6" s="95">
        <v>8</v>
      </c>
      <c r="S6" s="95">
        <v>8</v>
      </c>
      <c r="T6" s="95">
        <v>10</v>
      </c>
    </row>
    <row r="7" spans="1:20" ht="13" x14ac:dyDescent="0.3">
      <c r="A7" s="91">
        <v>13</v>
      </c>
      <c r="B7" s="92">
        <v>11035.092643211523</v>
      </c>
      <c r="C7" s="92">
        <v>883.73637689664156</v>
      </c>
      <c r="D7" s="93" t="s">
        <v>168</v>
      </c>
      <c r="E7" s="92">
        <v>2</v>
      </c>
      <c r="F7" s="95">
        <v>8</v>
      </c>
      <c r="G7" s="95">
        <v>6</v>
      </c>
      <c r="H7" s="95">
        <v>11</v>
      </c>
      <c r="I7" s="95">
        <v>12</v>
      </c>
      <c r="J7" s="95">
        <v>10</v>
      </c>
      <c r="K7" s="95">
        <v>12</v>
      </c>
      <c r="L7" s="95">
        <v>12</v>
      </c>
      <c r="M7" s="95">
        <v>9</v>
      </c>
      <c r="N7" s="95">
        <v>10</v>
      </c>
      <c r="O7" s="95">
        <v>9</v>
      </c>
      <c r="P7" s="95">
        <v>11</v>
      </c>
      <c r="Q7" s="95">
        <v>12</v>
      </c>
      <c r="R7" s="95">
        <v>12</v>
      </c>
      <c r="S7" s="95">
        <v>12</v>
      </c>
      <c r="T7" s="95">
        <v>13</v>
      </c>
    </row>
    <row r="8" spans="1:20" ht="13" x14ac:dyDescent="0.3">
      <c r="A8" s="91">
        <v>7</v>
      </c>
      <c r="B8" s="92">
        <v>11580.539019532394</v>
      </c>
      <c r="C8" s="92">
        <v>927.41800422740437</v>
      </c>
      <c r="D8" s="93" t="s">
        <v>15</v>
      </c>
      <c r="E8" s="92">
        <v>8</v>
      </c>
      <c r="F8" s="95">
        <v>10</v>
      </c>
      <c r="G8" s="95">
        <v>12</v>
      </c>
      <c r="H8" s="95">
        <v>9</v>
      </c>
      <c r="I8" s="95">
        <v>13</v>
      </c>
      <c r="J8" s="95">
        <v>13</v>
      </c>
      <c r="K8" s="95">
        <v>13</v>
      </c>
      <c r="L8" s="95">
        <v>11</v>
      </c>
      <c r="M8" s="95">
        <v>10</v>
      </c>
      <c r="N8" s="95">
        <v>6</v>
      </c>
      <c r="O8" s="95">
        <v>6</v>
      </c>
      <c r="P8" s="95">
        <v>7</v>
      </c>
      <c r="Q8" s="95">
        <v>7</v>
      </c>
      <c r="R8" s="95">
        <v>7</v>
      </c>
      <c r="S8" s="95">
        <v>6</v>
      </c>
      <c r="T8" s="95">
        <v>7</v>
      </c>
    </row>
    <row r="9" spans="1:20" ht="13" x14ac:dyDescent="0.3">
      <c r="A9" s="91">
        <v>2</v>
      </c>
      <c r="B9" s="92">
        <v>12292.154132650692</v>
      </c>
      <c r="C9" s="92">
        <v>984.40711905816454</v>
      </c>
      <c r="D9" s="93" t="s">
        <v>32</v>
      </c>
      <c r="E9" s="92">
        <v>15</v>
      </c>
      <c r="F9" s="95">
        <v>1</v>
      </c>
      <c r="G9" s="95">
        <v>2</v>
      </c>
      <c r="H9" s="95">
        <v>2</v>
      </c>
      <c r="I9" s="95">
        <v>2</v>
      </c>
      <c r="J9" s="95">
        <v>3</v>
      </c>
      <c r="K9" s="95">
        <v>3</v>
      </c>
      <c r="L9" s="95">
        <v>2</v>
      </c>
      <c r="M9" s="95">
        <v>2</v>
      </c>
      <c r="N9" s="95">
        <v>3</v>
      </c>
      <c r="O9" s="95">
        <v>2</v>
      </c>
      <c r="P9" s="95">
        <v>2</v>
      </c>
      <c r="Q9" s="95">
        <v>2</v>
      </c>
      <c r="R9" s="95">
        <v>2</v>
      </c>
      <c r="S9" s="95">
        <v>2</v>
      </c>
      <c r="T9" s="95">
        <v>2</v>
      </c>
    </row>
    <row r="10" spans="1:20" ht="13" x14ac:dyDescent="0.3">
      <c r="A10" s="91">
        <v>9</v>
      </c>
      <c r="B10" s="92">
        <v>11349.14675131235</v>
      </c>
      <c r="C10" s="92">
        <v>908.88714351147974</v>
      </c>
      <c r="D10" s="93" t="s">
        <v>43</v>
      </c>
      <c r="E10" s="92">
        <v>3</v>
      </c>
      <c r="F10" s="95">
        <v>3</v>
      </c>
      <c r="G10" s="95">
        <v>8</v>
      </c>
      <c r="H10" s="95">
        <v>8</v>
      </c>
      <c r="I10" s="95">
        <v>11</v>
      </c>
      <c r="J10" s="95">
        <v>6</v>
      </c>
      <c r="K10" s="95">
        <v>11</v>
      </c>
      <c r="L10" s="95">
        <v>13</v>
      </c>
      <c r="M10" s="95">
        <v>13</v>
      </c>
      <c r="N10" s="95">
        <v>13</v>
      </c>
      <c r="O10" s="95">
        <v>13</v>
      </c>
      <c r="P10" s="95">
        <v>13</v>
      </c>
      <c r="Q10" s="95">
        <v>13</v>
      </c>
      <c r="R10" s="95">
        <v>10</v>
      </c>
      <c r="S10" s="95">
        <v>9</v>
      </c>
      <c r="T10" s="95">
        <v>9</v>
      </c>
    </row>
    <row r="11" spans="1:20" ht="13" x14ac:dyDescent="0.3">
      <c r="A11" s="91">
        <v>5</v>
      </c>
      <c r="B11" s="92">
        <v>11775.479298475599</v>
      </c>
      <c r="C11" s="92">
        <v>943.02963716919646</v>
      </c>
      <c r="D11" s="93" t="s">
        <v>51</v>
      </c>
      <c r="E11" s="92">
        <v>1</v>
      </c>
      <c r="F11" s="95">
        <v>2</v>
      </c>
      <c r="G11" s="95">
        <v>1</v>
      </c>
      <c r="H11" s="95">
        <v>4</v>
      </c>
      <c r="I11" s="95">
        <v>4</v>
      </c>
      <c r="J11" s="95">
        <v>5</v>
      </c>
      <c r="K11" s="95">
        <v>4</v>
      </c>
      <c r="L11" s="95">
        <v>3</v>
      </c>
      <c r="M11" s="95">
        <v>3</v>
      </c>
      <c r="N11" s="95">
        <v>5</v>
      </c>
      <c r="O11" s="95">
        <v>5</v>
      </c>
      <c r="P11" s="95">
        <v>5</v>
      </c>
      <c r="Q11" s="95">
        <v>5</v>
      </c>
      <c r="R11" s="95">
        <v>5</v>
      </c>
      <c r="S11" s="95">
        <v>7</v>
      </c>
      <c r="T11" s="95">
        <v>5</v>
      </c>
    </row>
    <row r="12" spans="1:20" ht="13" x14ac:dyDescent="0.3">
      <c r="A12" s="91">
        <v>6</v>
      </c>
      <c r="B12" s="92">
        <v>11765.541957719115</v>
      </c>
      <c r="C12" s="92">
        <v>942.23381335510953</v>
      </c>
      <c r="D12" s="93" t="s">
        <v>17</v>
      </c>
      <c r="E12" s="92">
        <v>14</v>
      </c>
      <c r="F12" s="95">
        <v>4</v>
      </c>
      <c r="G12" s="95">
        <v>4</v>
      </c>
      <c r="H12" s="95">
        <v>10</v>
      </c>
      <c r="I12" s="95">
        <v>6</v>
      </c>
      <c r="J12" s="95">
        <v>12</v>
      </c>
      <c r="K12" s="95">
        <v>8</v>
      </c>
      <c r="L12" s="95">
        <v>6</v>
      </c>
      <c r="M12" s="95">
        <v>6</v>
      </c>
      <c r="N12" s="95">
        <v>8</v>
      </c>
      <c r="O12" s="95">
        <v>8</v>
      </c>
      <c r="P12" s="95">
        <v>8</v>
      </c>
      <c r="Q12" s="95">
        <v>8</v>
      </c>
      <c r="R12" s="95">
        <v>6</v>
      </c>
      <c r="S12" s="95">
        <v>5</v>
      </c>
      <c r="T12" s="95">
        <v>6</v>
      </c>
    </row>
    <row r="13" spans="1:20" ht="13" x14ac:dyDescent="0.3">
      <c r="A13" s="91">
        <v>16</v>
      </c>
      <c r="B13" s="92">
        <v>8196.5743833495108</v>
      </c>
      <c r="C13" s="92">
        <v>656.415961578826</v>
      </c>
      <c r="D13" s="93" t="s">
        <v>54</v>
      </c>
      <c r="E13" s="92">
        <v>4</v>
      </c>
      <c r="F13" s="95">
        <v>13</v>
      </c>
      <c r="G13" s="95">
        <v>15</v>
      </c>
      <c r="H13" s="95">
        <v>15</v>
      </c>
      <c r="I13" s="95">
        <v>16</v>
      </c>
      <c r="J13" s="95">
        <v>16</v>
      </c>
      <c r="K13" s="95">
        <v>15</v>
      </c>
      <c r="L13" s="95">
        <v>15</v>
      </c>
      <c r="M13" s="95">
        <v>15</v>
      </c>
      <c r="N13" s="95">
        <v>15</v>
      </c>
      <c r="O13" s="95">
        <v>16</v>
      </c>
      <c r="P13" s="95">
        <v>16</v>
      </c>
      <c r="Q13" s="95">
        <v>16</v>
      </c>
      <c r="R13" s="95">
        <v>16</v>
      </c>
      <c r="S13" s="95">
        <v>16</v>
      </c>
      <c r="T13" s="95">
        <v>16</v>
      </c>
    </row>
    <row r="14" spans="1:20" ht="13" x14ac:dyDescent="0.3">
      <c r="A14" s="91">
        <v>12</v>
      </c>
      <c r="B14" s="92">
        <v>11060.548482542265</v>
      </c>
      <c r="C14" s="92">
        <v>885.77498698795341</v>
      </c>
      <c r="D14" s="93" t="s">
        <v>30</v>
      </c>
      <c r="E14" s="92">
        <v>12</v>
      </c>
      <c r="F14" s="95">
        <v>9</v>
      </c>
      <c r="G14" s="95">
        <v>7</v>
      </c>
      <c r="H14" s="95">
        <v>6</v>
      </c>
      <c r="I14" s="95">
        <v>7</v>
      </c>
      <c r="J14" s="95">
        <v>8</v>
      </c>
      <c r="K14" s="95">
        <v>6</v>
      </c>
      <c r="L14" s="95">
        <v>8</v>
      </c>
      <c r="M14" s="95">
        <v>7</v>
      </c>
      <c r="N14" s="95">
        <v>9</v>
      </c>
      <c r="O14" s="95">
        <v>10</v>
      </c>
      <c r="P14" s="95">
        <v>12</v>
      </c>
      <c r="Q14" s="95">
        <v>11</v>
      </c>
      <c r="R14" s="95">
        <v>13</v>
      </c>
      <c r="S14" s="95">
        <v>13</v>
      </c>
      <c r="T14" s="95">
        <v>12</v>
      </c>
    </row>
    <row r="15" spans="1:20" ht="13" x14ac:dyDescent="0.3">
      <c r="A15" s="91">
        <v>4</v>
      </c>
      <c r="B15" s="92">
        <v>11929.443661950172</v>
      </c>
      <c r="C15" s="92">
        <v>955.35974740455731</v>
      </c>
      <c r="D15" s="93" t="s">
        <v>31</v>
      </c>
      <c r="E15" s="92">
        <v>9</v>
      </c>
      <c r="F15" s="95">
        <v>6</v>
      </c>
      <c r="G15" s="95">
        <v>5</v>
      </c>
      <c r="H15" s="95">
        <v>3</v>
      </c>
      <c r="I15" s="95">
        <v>3</v>
      </c>
      <c r="J15" s="95">
        <v>2</v>
      </c>
      <c r="K15" s="95">
        <v>2</v>
      </c>
      <c r="L15" s="95">
        <v>4</v>
      </c>
      <c r="M15" s="95">
        <v>5</v>
      </c>
      <c r="N15" s="95">
        <v>2</v>
      </c>
      <c r="O15" s="95">
        <v>3</v>
      </c>
      <c r="P15" s="95">
        <v>3</v>
      </c>
      <c r="Q15" s="95">
        <v>3</v>
      </c>
      <c r="R15" s="95">
        <v>4</v>
      </c>
      <c r="S15" s="95">
        <v>4</v>
      </c>
      <c r="T15" s="95">
        <v>4</v>
      </c>
    </row>
    <row r="16" spans="1:20" ht="13" x14ac:dyDescent="0.3">
      <c r="A16" s="91">
        <v>1</v>
      </c>
      <c r="B16" s="92">
        <v>12486.86025799088</v>
      </c>
      <c r="C16" s="92">
        <v>1000</v>
      </c>
      <c r="D16" s="93" t="s">
        <v>13</v>
      </c>
      <c r="E16" s="92">
        <v>6</v>
      </c>
      <c r="F16" s="95">
        <v>7</v>
      </c>
      <c r="G16" s="95">
        <v>3</v>
      </c>
      <c r="H16" s="95">
        <v>1</v>
      </c>
      <c r="I16" s="95">
        <v>1</v>
      </c>
      <c r="J16" s="95">
        <v>1</v>
      </c>
      <c r="K16" s="95">
        <v>1</v>
      </c>
      <c r="L16" s="95">
        <v>1</v>
      </c>
      <c r="M16" s="95">
        <v>1</v>
      </c>
      <c r="N16" s="95">
        <v>1</v>
      </c>
      <c r="O16" s="95">
        <v>1</v>
      </c>
      <c r="P16" s="95">
        <v>1</v>
      </c>
      <c r="Q16" s="95">
        <v>1</v>
      </c>
      <c r="R16" s="95">
        <v>1</v>
      </c>
      <c r="S16" s="95">
        <v>1</v>
      </c>
      <c r="T16" s="95">
        <v>1</v>
      </c>
    </row>
    <row r="17" spans="1:20" ht="13" x14ac:dyDescent="0.3">
      <c r="A17" s="91">
        <v>15</v>
      </c>
      <c r="B17" s="92">
        <v>9884.1015123873876</v>
      </c>
      <c r="C17" s="92">
        <v>791.56019272836215</v>
      </c>
      <c r="D17" s="93" t="s">
        <v>53</v>
      </c>
      <c r="E17" s="92">
        <v>11</v>
      </c>
      <c r="F17" s="95">
        <v>15</v>
      </c>
      <c r="G17" s="95">
        <v>16</v>
      </c>
      <c r="H17" s="95">
        <v>16</v>
      </c>
      <c r="I17" s="95">
        <v>15</v>
      </c>
      <c r="J17" s="95">
        <v>15</v>
      </c>
      <c r="K17" s="95">
        <v>16</v>
      </c>
      <c r="L17" s="95">
        <v>16</v>
      </c>
      <c r="M17" s="95">
        <v>16</v>
      </c>
      <c r="N17" s="95">
        <v>16</v>
      </c>
      <c r="O17" s="95">
        <v>15</v>
      </c>
      <c r="P17" s="95">
        <v>15</v>
      </c>
      <c r="Q17" s="95">
        <v>15</v>
      </c>
      <c r="R17" s="95">
        <v>15</v>
      </c>
      <c r="S17" s="95">
        <v>15</v>
      </c>
      <c r="T17" s="95">
        <v>15</v>
      </c>
    </row>
  </sheetData>
  <sortState xmlns:xlrd2="http://schemas.microsoft.com/office/spreadsheetml/2017/richdata2" ref="A2:T17">
    <sortCondition ref="D2:D17"/>
  </sortState>
  <conditionalFormatting sqref="A2:A17 F2:T17">
    <cfRule type="cellIs" dxfId="8" priority="1" stopIfTrue="1" operator="equal">
      <formula>1</formula>
    </cfRule>
    <cfRule type="cellIs" dxfId="7" priority="2" stopIfTrue="1" operator="equal">
      <formula>2</formula>
    </cfRule>
    <cfRule type="cellIs" dxfId="6" priority="3" stopIfTrue="1" operator="equal">
      <formula>3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F0907-92D9-47C8-B8CE-48352D85C8E4}">
  <dimension ref="A1:X17"/>
  <sheetViews>
    <sheetView workbookViewId="0">
      <selection activeCell="C2" sqref="C2:D17"/>
    </sheetView>
  </sheetViews>
  <sheetFormatPr baseColWidth="10" defaultColWidth="7.26953125" defaultRowHeight="12.5" x14ac:dyDescent="0.25"/>
  <cols>
    <col min="1" max="1" width="7.54296875" bestFit="1" customWidth="1"/>
    <col min="2" max="2" width="6.26953125" bestFit="1" customWidth="1"/>
    <col min="3" max="3" width="9.1796875" bestFit="1" customWidth="1"/>
    <col min="4" max="4" width="20.1796875" bestFit="1" customWidth="1"/>
    <col min="5" max="5" width="8" bestFit="1" customWidth="1"/>
    <col min="6" max="14" width="3.36328125" bestFit="1" customWidth="1"/>
    <col min="15" max="24" width="4.36328125" bestFit="1" customWidth="1"/>
  </cols>
  <sheetData>
    <row r="1" spans="1:24" ht="13.5" thickBot="1" x14ac:dyDescent="0.3">
      <c r="A1" s="49" t="s">
        <v>58</v>
      </c>
      <c r="B1" s="50" t="s">
        <v>59</v>
      </c>
      <c r="C1" s="50" t="s">
        <v>60</v>
      </c>
      <c r="D1" s="50" t="s">
        <v>61</v>
      </c>
      <c r="E1" s="50" t="s">
        <v>64</v>
      </c>
      <c r="F1" s="51">
        <v>1</v>
      </c>
      <c r="G1" s="51">
        <v>2</v>
      </c>
      <c r="H1" s="51">
        <v>3</v>
      </c>
      <c r="I1" s="51">
        <v>4</v>
      </c>
      <c r="J1" s="51">
        <v>5</v>
      </c>
      <c r="K1" s="51">
        <v>6</v>
      </c>
      <c r="L1" s="51">
        <v>7</v>
      </c>
      <c r="M1" s="51">
        <v>8</v>
      </c>
      <c r="N1" s="51">
        <v>9</v>
      </c>
      <c r="O1" s="51">
        <v>10</v>
      </c>
      <c r="P1" s="51">
        <v>11</v>
      </c>
      <c r="Q1" s="51">
        <v>12</v>
      </c>
      <c r="R1" s="51">
        <v>13</v>
      </c>
      <c r="S1" s="51">
        <v>14</v>
      </c>
      <c r="T1" s="51">
        <v>15</v>
      </c>
      <c r="U1" s="51">
        <v>16</v>
      </c>
      <c r="V1" s="51">
        <v>17</v>
      </c>
      <c r="W1" s="51">
        <v>18</v>
      </c>
      <c r="X1" s="51">
        <v>19</v>
      </c>
    </row>
    <row r="2" spans="1:24" ht="13" x14ac:dyDescent="0.3">
      <c r="A2" s="52">
        <v>12</v>
      </c>
      <c r="B2" s="99">
        <v>14297.48460416044</v>
      </c>
      <c r="C2" s="99">
        <v>888.67879204540395</v>
      </c>
      <c r="D2" s="100" t="s">
        <v>47</v>
      </c>
      <c r="E2" s="99">
        <v>0</v>
      </c>
      <c r="F2" s="53">
        <v>9</v>
      </c>
      <c r="G2" s="54">
        <v>11</v>
      </c>
      <c r="H2" s="54">
        <v>9</v>
      </c>
      <c r="I2" s="54">
        <v>12</v>
      </c>
      <c r="J2" s="54">
        <v>12</v>
      </c>
      <c r="K2" s="54">
        <v>12</v>
      </c>
      <c r="L2" s="54">
        <v>12</v>
      </c>
      <c r="M2" s="54">
        <v>12</v>
      </c>
      <c r="N2" s="54">
        <v>10</v>
      </c>
      <c r="O2" s="54">
        <v>11</v>
      </c>
      <c r="P2" s="54">
        <v>12</v>
      </c>
      <c r="Q2" s="54">
        <v>12</v>
      </c>
      <c r="R2" s="54">
        <v>12</v>
      </c>
      <c r="S2" s="54">
        <v>12</v>
      </c>
      <c r="T2" s="54">
        <v>11</v>
      </c>
      <c r="U2" s="54">
        <v>11</v>
      </c>
      <c r="V2" s="54">
        <v>12</v>
      </c>
      <c r="W2" s="54">
        <v>11</v>
      </c>
      <c r="X2" s="54">
        <v>12</v>
      </c>
    </row>
    <row r="3" spans="1:24" ht="13" x14ac:dyDescent="0.3">
      <c r="A3" s="52">
        <v>15</v>
      </c>
      <c r="B3" s="99">
        <v>3064.6164069172501</v>
      </c>
      <c r="C3" s="99">
        <v>190.4852274356879</v>
      </c>
      <c r="D3" s="100" t="s">
        <v>45</v>
      </c>
      <c r="E3" s="99">
        <v>0</v>
      </c>
      <c r="F3" s="54">
        <v>15</v>
      </c>
      <c r="G3" s="54">
        <v>15</v>
      </c>
      <c r="H3" s="54">
        <v>15</v>
      </c>
      <c r="I3" s="54">
        <v>14</v>
      </c>
      <c r="J3" s="54">
        <v>14</v>
      </c>
      <c r="K3" s="54">
        <v>15</v>
      </c>
      <c r="L3" s="54">
        <v>15</v>
      </c>
      <c r="M3" s="54">
        <v>15</v>
      </c>
      <c r="N3" s="54">
        <v>15</v>
      </c>
      <c r="O3" s="54">
        <v>15</v>
      </c>
      <c r="P3" s="54">
        <v>15</v>
      </c>
      <c r="Q3" s="54">
        <v>15</v>
      </c>
      <c r="R3" s="54">
        <v>15</v>
      </c>
      <c r="S3" s="54">
        <v>15</v>
      </c>
      <c r="T3" s="54">
        <v>15</v>
      </c>
      <c r="U3" s="54">
        <v>15</v>
      </c>
      <c r="V3" s="54">
        <v>15</v>
      </c>
      <c r="W3" s="54">
        <v>15</v>
      </c>
      <c r="X3" s="54">
        <v>15</v>
      </c>
    </row>
    <row r="4" spans="1:24" ht="13" x14ac:dyDescent="0.3">
      <c r="A4" s="52">
        <v>3</v>
      </c>
      <c r="B4" s="99">
        <v>15747.42962407364</v>
      </c>
      <c r="C4" s="99">
        <v>978.80201473128534</v>
      </c>
      <c r="D4" s="100" t="s">
        <v>32</v>
      </c>
      <c r="E4" s="99">
        <v>0</v>
      </c>
      <c r="F4" s="54">
        <v>5</v>
      </c>
      <c r="G4" s="54">
        <v>3</v>
      </c>
      <c r="H4" s="54">
        <v>2</v>
      </c>
      <c r="I4" s="54">
        <v>5</v>
      </c>
      <c r="J4" s="54">
        <v>6</v>
      </c>
      <c r="K4" s="54">
        <v>7</v>
      </c>
      <c r="L4" s="54">
        <v>5</v>
      </c>
      <c r="M4" s="54">
        <v>3</v>
      </c>
      <c r="N4" s="54">
        <v>3</v>
      </c>
      <c r="O4" s="54">
        <v>3</v>
      </c>
      <c r="P4" s="54">
        <v>3</v>
      </c>
      <c r="Q4" s="54">
        <v>3</v>
      </c>
      <c r="R4" s="54">
        <v>3</v>
      </c>
      <c r="S4" s="54">
        <v>3</v>
      </c>
      <c r="T4" s="54">
        <v>3</v>
      </c>
      <c r="U4" s="54">
        <v>3</v>
      </c>
      <c r="V4" s="54">
        <v>3</v>
      </c>
      <c r="W4" s="54">
        <v>3</v>
      </c>
      <c r="X4" s="54">
        <v>3</v>
      </c>
    </row>
    <row r="5" spans="1:24" ht="13" x14ac:dyDescent="0.3">
      <c r="A5" s="52">
        <v>16</v>
      </c>
      <c r="B5" s="99">
        <v>0</v>
      </c>
      <c r="C5" s="99">
        <v>0</v>
      </c>
      <c r="D5" s="100" t="s">
        <v>231</v>
      </c>
      <c r="E5" s="99">
        <v>0</v>
      </c>
      <c r="F5" s="54">
        <v>15</v>
      </c>
      <c r="G5" s="54">
        <v>16</v>
      </c>
      <c r="H5" s="54">
        <v>16</v>
      </c>
      <c r="I5" s="54">
        <v>16</v>
      </c>
      <c r="J5" s="54">
        <v>16</v>
      </c>
      <c r="K5" s="54">
        <v>16</v>
      </c>
      <c r="L5" s="54">
        <v>16</v>
      </c>
      <c r="M5" s="54">
        <v>16</v>
      </c>
      <c r="N5" s="54">
        <v>16</v>
      </c>
      <c r="O5" s="54">
        <v>16</v>
      </c>
      <c r="P5" s="54">
        <v>16</v>
      </c>
      <c r="Q5" s="54">
        <v>16</v>
      </c>
      <c r="R5" s="54">
        <v>16</v>
      </c>
      <c r="S5" s="54">
        <v>16</v>
      </c>
      <c r="T5" s="54">
        <v>16</v>
      </c>
      <c r="U5" s="54">
        <v>16</v>
      </c>
      <c r="V5" s="54">
        <v>16</v>
      </c>
      <c r="W5" s="54">
        <v>16</v>
      </c>
      <c r="X5" s="54">
        <v>16</v>
      </c>
    </row>
    <row r="6" spans="1:24" ht="13" x14ac:dyDescent="0.3">
      <c r="A6" s="52">
        <v>13</v>
      </c>
      <c r="B6" s="99">
        <v>7532.1080697662419</v>
      </c>
      <c r="C6" s="99">
        <v>468.16799502253133</v>
      </c>
      <c r="D6" s="100" t="s">
        <v>205</v>
      </c>
      <c r="E6" s="99">
        <v>0</v>
      </c>
      <c r="F6" s="54">
        <v>10</v>
      </c>
      <c r="G6" s="54">
        <v>13</v>
      </c>
      <c r="H6" s="54">
        <v>13</v>
      </c>
      <c r="I6" s="54">
        <v>13</v>
      </c>
      <c r="J6" s="54">
        <v>13</v>
      </c>
      <c r="K6" s="54">
        <v>13</v>
      </c>
      <c r="L6" s="54">
        <v>13</v>
      </c>
      <c r="M6" s="54">
        <v>13</v>
      </c>
      <c r="N6" s="54">
        <v>13</v>
      </c>
      <c r="O6" s="54">
        <v>13</v>
      </c>
      <c r="P6" s="54">
        <v>13</v>
      </c>
      <c r="Q6" s="54">
        <v>13</v>
      </c>
      <c r="R6" s="54">
        <v>13</v>
      </c>
      <c r="S6" s="54">
        <v>13</v>
      </c>
      <c r="T6" s="54">
        <v>13</v>
      </c>
      <c r="U6" s="54">
        <v>13</v>
      </c>
      <c r="V6" s="54">
        <v>13</v>
      </c>
      <c r="W6" s="54">
        <v>13</v>
      </c>
      <c r="X6" s="54">
        <v>13</v>
      </c>
    </row>
    <row r="7" spans="1:24" ht="13" x14ac:dyDescent="0.3">
      <c r="A7" s="52">
        <v>11</v>
      </c>
      <c r="B7" s="99">
        <v>14350.55646738567</v>
      </c>
      <c r="C7" s="99">
        <v>891.97754288223791</v>
      </c>
      <c r="D7" s="100" t="s">
        <v>49</v>
      </c>
      <c r="E7" s="99">
        <v>0</v>
      </c>
      <c r="F7" s="54">
        <v>2</v>
      </c>
      <c r="G7" s="54">
        <v>1</v>
      </c>
      <c r="H7" s="54">
        <v>6</v>
      </c>
      <c r="I7" s="54">
        <v>9</v>
      </c>
      <c r="J7" s="54">
        <v>11</v>
      </c>
      <c r="K7" s="54">
        <v>11</v>
      </c>
      <c r="L7" s="54">
        <v>11</v>
      </c>
      <c r="M7" s="54">
        <v>11</v>
      </c>
      <c r="N7" s="54">
        <v>11</v>
      </c>
      <c r="O7" s="54">
        <v>12</v>
      </c>
      <c r="P7" s="54">
        <v>10</v>
      </c>
      <c r="Q7" s="54">
        <v>11</v>
      </c>
      <c r="R7" s="54">
        <v>11</v>
      </c>
      <c r="S7" s="54">
        <v>11</v>
      </c>
      <c r="T7" s="54">
        <v>12</v>
      </c>
      <c r="U7" s="54">
        <v>12</v>
      </c>
      <c r="V7" s="54">
        <v>11</v>
      </c>
      <c r="W7" s="54">
        <v>12</v>
      </c>
      <c r="X7" s="54">
        <v>11</v>
      </c>
    </row>
    <row r="8" spans="1:24" ht="13" x14ac:dyDescent="0.3">
      <c r="A8" s="52">
        <v>14</v>
      </c>
      <c r="B8" s="99">
        <v>3150.836637109579</v>
      </c>
      <c r="C8" s="99">
        <v>195.84435822956891</v>
      </c>
      <c r="D8" s="100" t="s">
        <v>230</v>
      </c>
      <c r="E8" s="99">
        <v>0</v>
      </c>
      <c r="F8" s="54">
        <v>14</v>
      </c>
      <c r="G8" s="54">
        <v>14</v>
      </c>
      <c r="H8" s="54">
        <v>14</v>
      </c>
      <c r="I8" s="54">
        <v>15</v>
      </c>
      <c r="J8" s="54">
        <v>15</v>
      </c>
      <c r="K8" s="54">
        <v>14</v>
      </c>
      <c r="L8" s="54">
        <v>14</v>
      </c>
      <c r="M8" s="54">
        <v>14</v>
      </c>
      <c r="N8" s="54">
        <v>14</v>
      </c>
      <c r="O8" s="54">
        <v>14</v>
      </c>
      <c r="P8" s="54">
        <v>14</v>
      </c>
      <c r="Q8" s="54">
        <v>14</v>
      </c>
      <c r="R8" s="54">
        <v>14</v>
      </c>
      <c r="S8" s="54">
        <v>14</v>
      </c>
      <c r="T8" s="54">
        <v>14</v>
      </c>
      <c r="U8" s="54">
        <v>14</v>
      </c>
      <c r="V8" s="54">
        <v>14</v>
      </c>
      <c r="W8" s="54">
        <v>14</v>
      </c>
      <c r="X8" s="54">
        <v>14</v>
      </c>
    </row>
    <row r="9" spans="1:24" ht="13" x14ac:dyDescent="0.3">
      <c r="A9" s="52">
        <v>7</v>
      </c>
      <c r="B9" s="99">
        <v>15027.632890301269</v>
      </c>
      <c r="C9" s="99">
        <v>934.06211050359195</v>
      </c>
      <c r="D9" s="100" t="s">
        <v>44</v>
      </c>
      <c r="E9" s="99">
        <v>0</v>
      </c>
      <c r="F9" s="54">
        <v>12</v>
      </c>
      <c r="G9" s="54">
        <v>8</v>
      </c>
      <c r="H9" s="54">
        <v>7</v>
      </c>
      <c r="I9" s="54">
        <v>6</v>
      </c>
      <c r="J9" s="54">
        <v>4</v>
      </c>
      <c r="K9" s="54">
        <v>3</v>
      </c>
      <c r="L9" s="54">
        <v>4</v>
      </c>
      <c r="M9" s="54">
        <v>5</v>
      </c>
      <c r="N9" s="54">
        <v>5</v>
      </c>
      <c r="O9" s="54">
        <v>5</v>
      </c>
      <c r="P9" s="54">
        <v>5</v>
      </c>
      <c r="Q9" s="54">
        <v>5</v>
      </c>
      <c r="R9" s="54">
        <v>5</v>
      </c>
      <c r="S9" s="54">
        <v>5</v>
      </c>
      <c r="T9" s="54">
        <v>6</v>
      </c>
      <c r="U9" s="54">
        <v>6</v>
      </c>
      <c r="V9" s="54">
        <v>6</v>
      </c>
      <c r="W9" s="54">
        <v>5</v>
      </c>
      <c r="X9" s="54">
        <v>7</v>
      </c>
    </row>
    <row r="10" spans="1:24" ht="13" x14ac:dyDescent="0.3">
      <c r="A10" s="52">
        <v>1</v>
      </c>
      <c r="B10" s="99">
        <v>16088.472834209326</v>
      </c>
      <c r="C10" s="99">
        <v>1000</v>
      </c>
      <c r="D10" s="100" t="s">
        <v>226</v>
      </c>
      <c r="E10" s="99">
        <v>0</v>
      </c>
      <c r="F10" s="54">
        <v>8</v>
      </c>
      <c r="G10" s="54">
        <v>6</v>
      </c>
      <c r="H10" s="54">
        <v>4</v>
      </c>
      <c r="I10" s="54">
        <v>2</v>
      </c>
      <c r="J10" s="54">
        <v>2</v>
      </c>
      <c r="K10" s="54">
        <v>2</v>
      </c>
      <c r="L10" s="54">
        <v>1</v>
      </c>
      <c r="M10" s="54">
        <v>1</v>
      </c>
      <c r="N10" s="54">
        <v>1</v>
      </c>
      <c r="O10" s="54">
        <v>1</v>
      </c>
      <c r="P10" s="54">
        <v>1</v>
      </c>
      <c r="Q10" s="54">
        <v>1</v>
      </c>
      <c r="R10" s="54">
        <v>1</v>
      </c>
      <c r="S10" s="54">
        <v>1</v>
      </c>
      <c r="T10" s="54">
        <v>1</v>
      </c>
      <c r="U10" s="54">
        <v>1</v>
      </c>
      <c r="V10" s="54">
        <v>1</v>
      </c>
      <c r="W10" s="54">
        <v>1</v>
      </c>
      <c r="X10" s="54">
        <v>1</v>
      </c>
    </row>
    <row r="11" spans="1:24" ht="13" x14ac:dyDescent="0.3">
      <c r="A11" s="52">
        <v>8</v>
      </c>
      <c r="B11" s="99">
        <v>14899.095460791597</v>
      </c>
      <c r="C11" s="99">
        <v>926.07269902655241</v>
      </c>
      <c r="D11" s="100" t="s">
        <v>229</v>
      </c>
      <c r="E11" s="99">
        <v>0</v>
      </c>
      <c r="F11" s="54">
        <v>3</v>
      </c>
      <c r="G11" s="54">
        <v>7</v>
      </c>
      <c r="H11" s="54">
        <v>1</v>
      </c>
      <c r="I11" s="54">
        <v>4</v>
      </c>
      <c r="J11" s="54">
        <v>7</v>
      </c>
      <c r="K11" s="54">
        <v>6</v>
      </c>
      <c r="L11" s="54">
        <v>6</v>
      </c>
      <c r="M11" s="54">
        <v>7</v>
      </c>
      <c r="N11" s="54">
        <v>7</v>
      </c>
      <c r="O11" s="54">
        <v>7</v>
      </c>
      <c r="P11" s="54">
        <v>7</v>
      </c>
      <c r="Q11" s="54">
        <v>9</v>
      </c>
      <c r="R11" s="54">
        <v>8</v>
      </c>
      <c r="S11" s="54">
        <v>7</v>
      </c>
      <c r="T11" s="54">
        <v>8</v>
      </c>
      <c r="U11" s="54">
        <v>8</v>
      </c>
      <c r="V11" s="54">
        <v>8</v>
      </c>
      <c r="W11" s="54">
        <v>8</v>
      </c>
      <c r="X11" s="54">
        <v>8</v>
      </c>
    </row>
    <row r="12" spans="1:24" ht="13" x14ac:dyDescent="0.3">
      <c r="A12" s="52">
        <v>9</v>
      </c>
      <c r="B12" s="99">
        <v>14736.103133265713</v>
      </c>
      <c r="C12" s="99">
        <v>915.94169845207216</v>
      </c>
      <c r="D12" s="100" t="s">
        <v>17</v>
      </c>
      <c r="E12" s="99">
        <v>0</v>
      </c>
      <c r="F12" s="54">
        <v>11</v>
      </c>
      <c r="G12" s="54">
        <v>10</v>
      </c>
      <c r="H12" s="54">
        <v>11</v>
      </c>
      <c r="I12" s="54">
        <v>10</v>
      </c>
      <c r="J12" s="54">
        <v>8</v>
      </c>
      <c r="K12" s="54">
        <v>10</v>
      </c>
      <c r="L12" s="54">
        <v>10</v>
      </c>
      <c r="M12" s="54">
        <v>8</v>
      </c>
      <c r="N12" s="54">
        <v>12</v>
      </c>
      <c r="O12" s="54">
        <v>10</v>
      </c>
      <c r="P12" s="54">
        <v>9</v>
      </c>
      <c r="Q12" s="54">
        <v>7</v>
      </c>
      <c r="R12" s="54">
        <v>9</v>
      </c>
      <c r="S12" s="54">
        <v>10</v>
      </c>
      <c r="T12" s="54">
        <v>9</v>
      </c>
      <c r="U12" s="54">
        <v>9</v>
      </c>
      <c r="V12" s="54">
        <v>9</v>
      </c>
      <c r="W12" s="54">
        <v>9</v>
      </c>
      <c r="X12" s="54">
        <v>9</v>
      </c>
    </row>
    <row r="13" spans="1:24" ht="13" x14ac:dyDescent="0.3">
      <c r="A13" s="52">
        <v>5</v>
      </c>
      <c r="B13" s="99">
        <v>15092.055905082245</v>
      </c>
      <c r="C13" s="99">
        <v>938.06640696136333</v>
      </c>
      <c r="D13" s="100" t="s">
        <v>228</v>
      </c>
      <c r="E13" s="99">
        <v>0</v>
      </c>
      <c r="F13" s="54">
        <v>6</v>
      </c>
      <c r="G13" s="54">
        <v>9</v>
      </c>
      <c r="H13" s="54">
        <v>12</v>
      </c>
      <c r="I13" s="54">
        <v>8</v>
      </c>
      <c r="J13" s="54">
        <v>9</v>
      </c>
      <c r="K13" s="54">
        <v>8</v>
      </c>
      <c r="L13" s="54">
        <v>8</v>
      </c>
      <c r="M13" s="54">
        <v>10</v>
      </c>
      <c r="N13" s="54">
        <v>8</v>
      </c>
      <c r="O13" s="54">
        <v>8</v>
      </c>
      <c r="P13" s="54">
        <v>8</v>
      </c>
      <c r="Q13" s="54">
        <v>8</v>
      </c>
      <c r="R13" s="54">
        <v>7</v>
      </c>
      <c r="S13" s="54">
        <v>6</v>
      </c>
      <c r="T13" s="54">
        <v>5</v>
      </c>
      <c r="U13" s="54">
        <v>4</v>
      </c>
      <c r="V13" s="54">
        <v>4</v>
      </c>
      <c r="W13" s="54">
        <v>4</v>
      </c>
      <c r="X13" s="54">
        <v>5</v>
      </c>
    </row>
    <row r="14" spans="1:24" ht="13" x14ac:dyDescent="0.3">
      <c r="A14" s="52">
        <v>6</v>
      </c>
      <c r="B14" s="99">
        <v>15030.022869345707</v>
      </c>
      <c r="C14" s="99">
        <v>934.21066276638703</v>
      </c>
      <c r="D14" s="100" t="s">
        <v>30</v>
      </c>
      <c r="E14" s="99">
        <v>0</v>
      </c>
      <c r="F14" s="54">
        <v>13</v>
      </c>
      <c r="G14" s="54">
        <v>12</v>
      </c>
      <c r="H14" s="54">
        <v>10</v>
      </c>
      <c r="I14" s="54">
        <v>11</v>
      </c>
      <c r="J14" s="54">
        <v>10</v>
      </c>
      <c r="K14" s="54">
        <v>9</v>
      </c>
      <c r="L14" s="54">
        <v>9</v>
      </c>
      <c r="M14" s="54">
        <v>9</v>
      </c>
      <c r="N14" s="54">
        <v>9</v>
      </c>
      <c r="O14" s="54">
        <v>9</v>
      </c>
      <c r="P14" s="54">
        <v>11</v>
      </c>
      <c r="Q14" s="54">
        <v>10</v>
      </c>
      <c r="R14" s="54">
        <v>10</v>
      </c>
      <c r="S14" s="54">
        <v>8</v>
      </c>
      <c r="T14" s="54">
        <v>7</v>
      </c>
      <c r="U14" s="54">
        <v>7</v>
      </c>
      <c r="V14" s="54">
        <v>7</v>
      </c>
      <c r="W14" s="54">
        <v>7</v>
      </c>
      <c r="X14" s="54">
        <v>6</v>
      </c>
    </row>
    <row r="15" spans="1:24" ht="13" x14ac:dyDescent="0.3">
      <c r="A15" s="52">
        <v>2</v>
      </c>
      <c r="B15" s="99">
        <v>15909.369456589877</v>
      </c>
      <c r="C15" s="99">
        <v>988.86759610653553</v>
      </c>
      <c r="D15" s="100" t="s">
        <v>31</v>
      </c>
      <c r="E15" s="99">
        <v>0</v>
      </c>
      <c r="F15" s="54">
        <v>7</v>
      </c>
      <c r="G15" s="54">
        <v>4</v>
      </c>
      <c r="H15" s="54">
        <v>3</v>
      </c>
      <c r="I15" s="54">
        <v>1</v>
      </c>
      <c r="J15" s="54">
        <v>1</v>
      </c>
      <c r="K15" s="54">
        <v>1</v>
      </c>
      <c r="L15" s="54">
        <v>2</v>
      </c>
      <c r="M15" s="54">
        <v>2</v>
      </c>
      <c r="N15" s="54">
        <v>2</v>
      </c>
      <c r="O15" s="54">
        <v>2</v>
      </c>
      <c r="P15" s="54">
        <v>2</v>
      </c>
      <c r="Q15" s="54">
        <v>2</v>
      </c>
      <c r="R15" s="54">
        <v>2</v>
      </c>
      <c r="S15" s="54">
        <v>2</v>
      </c>
      <c r="T15" s="54">
        <v>2</v>
      </c>
      <c r="U15" s="54">
        <v>2</v>
      </c>
      <c r="V15" s="54">
        <v>2</v>
      </c>
      <c r="W15" s="54">
        <v>2</v>
      </c>
      <c r="X15" s="54">
        <v>2</v>
      </c>
    </row>
    <row r="16" spans="1:24" ht="13" x14ac:dyDescent="0.3">
      <c r="A16" s="52">
        <v>10</v>
      </c>
      <c r="B16" s="99">
        <v>14716.793336367782</v>
      </c>
      <c r="C16" s="99">
        <v>914.74147285596268</v>
      </c>
      <c r="D16" s="100" t="s">
        <v>85</v>
      </c>
      <c r="E16" s="99">
        <v>0</v>
      </c>
      <c r="F16" s="54">
        <v>4</v>
      </c>
      <c r="G16" s="54">
        <v>2</v>
      </c>
      <c r="H16" s="54">
        <v>8</v>
      </c>
      <c r="I16" s="54">
        <v>7</v>
      </c>
      <c r="J16" s="54">
        <v>5</v>
      </c>
      <c r="K16" s="54">
        <v>5</v>
      </c>
      <c r="L16" s="54">
        <v>7</v>
      </c>
      <c r="M16" s="54">
        <v>6</v>
      </c>
      <c r="N16" s="54">
        <v>6</v>
      </c>
      <c r="O16" s="54">
        <v>6</v>
      </c>
      <c r="P16" s="54">
        <v>6</v>
      </c>
      <c r="Q16" s="54">
        <v>6</v>
      </c>
      <c r="R16" s="54">
        <v>6</v>
      </c>
      <c r="S16" s="54">
        <v>9</v>
      </c>
      <c r="T16" s="54">
        <v>10</v>
      </c>
      <c r="U16" s="54">
        <v>10</v>
      </c>
      <c r="V16" s="54">
        <v>10</v>
      </c>
      <c r="W16" s="54">
        <v>10</v>
      </c>
      <c r="X16" s="54">
        <v>10</v>
      </c>
    </row>
    <row r="17" spans="1:24" ht="13" x14ac:dyDescent="0.3">
      <c r="A17" s="52">
        <v>4</v>
      </c>
      <c r="B17" s="99">
        <v>15146.940126165709</v>
      </c>
      <c r="C17" s="99">
        <v>941.47780726324686</v>
      </c>
      <c r="D17" s="100" t="s">
        <v>227</v>
      </c>
      <c r="E17" s="99">
        <v>0</v>
      </c>
      <c r="F17" s="54">
        <v>1</v>
      </c>
      <c r="G17" s="54">
        <v>5</v>
      </c>
      <c r="H17" s="54">
        <v>5</v>
      </c>
      <c r="I17" s="54">
        <v>3</v>
      </c>
      <c r="J17" s="54">
        <v>3</v>
      </c>
      <c r="K17" s="54">
        <v>4</v>
      </c>
      <c r="L17" s="54">
        <v>3</v>
      </c>
      <c r="M17" s="54">
        <v>4</v>
      </c>
      <c r="N17" s="54">
        <v>4</v>
      </c>
      <c r="O17" s="54">
        <v>4</v>
      </c>
      <c r="P17" s="54">
        <v>4</v>
      </c>
      <c r="Q17" s="54">
        <v>4</v>
      </c>
      <c r="R17" s="54">
        <v>4</v>
      </c>
      <c r="S17" s="54">
        <v>4</v>
      </c>
      <c r="T17" s="54">
        <v>4</v>
      </c>
      <c r="U17" s="54">
        <v>5</v>
      </c>
      <c r="V17" s="54">
        <v>5</v>
      </c>
      <c r="W17" s="54">
        <v>6</v>
      </c>
      <c r="X17" s="54">
        <v>4</v>
      </c>
    </row>
  </sheetData>
  <sortState xmlns:xlrd2="http://schemas.microsoft.com/office/spreadsheetml/2017/richdata2" ref="A2:X26">
    <sortCondition ref="D2:D26"/>
  </sortState>
  <conditionalFormatting sqref="A2:A17 F2:X17">
    <cfRule type="cellIs" dxfId="5" priority="1" stopIfTrue="1" operator="equal">
      <formula>1</formula>
    </cfRule>
    <cfRule type="cellIs" dxfId="4" priority="2" stopIfTrue="1" operator="equal">
      <formula>2</formula>
    </cfRule>
    <cfRule type="cellIs" dxfId="3" priority="3" stopIfTrue="1" operator="equal">
      <formula>3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D4096-0729-4104-B612-F58F3E4E1B18}">
  <dimension ref="A1:H17"/>
  <sheetViews>
    <sheetView workbookViewId="0">
      <selection sqref="A1:A17"/>
    </sheetView>
  </sheetViews>
  <sheetFormatPr baseColWidth="10" defaultRowHeight="12.5" x14ac:dyDescent="0.25"/>
  <cols>
    <col min="1" max="1" width="18.36328125" bestFit="1" customWidth="1"/>
    <col min="2" max="2" width="9.90625" bestFit="1" customWidth="1"/>
    <col min="3" max="3" width="8.7265625" bestFit="1" customWidth="1"/>
    <col min="5" max="5" width="6.81640625" style="137" bestFit="1" customWidth="1"/>
    <col min="6" max="6" width="3.90625" bestFit="1" customWidth="1"/>
    <col min="7" max="7" width="18.7265625" bestFit="1" customWidth="1"/>
    <col min="8" max="8" width="4.81640625" bestFit="1" customWidth="1"/>
  </cols>
  <sheetData>
    <row r="1" spans="1:8" x14ac:dyDescent="0.25">
      <c r="A1" s="81" t="s">
        <v>46</v>
      </c>
      <c r="B1" s="82">
        <v>43510</v>
      </c>
      <c r="C1" s="81" t="s">
        <v>187</v>
      </c>
      <c r="D1" s="81"/>
      <c r="E1" s="136" t="s">
        <v>251</v>
      </c>
      <c r="F1" s="81" t="s">
        <v>190</v>
      </c>
      <c r="G1" s="81"/>
      <c r="H1" s="81">
        <v>290</v>
      </c>
    </row>
    <row r="2" spans="1:8" x14ac:dyDescent="0.25">
      <c r="A2" s="81" t="s">
        <v>252</v>
      </c>
      <c r="B2" s="82">
        <v>43520</v>
      </c>
      <c r="C2" s="81" t="s">
        <v>187</v>
      </c>
      <c r="D2" s="81">
        <v>509647</v>
      </c>
      <c r="E2" s="136" t="s">
        <v>251</v>
      </c>
      <c r="F2" s="81" t="s">
        <v>190</v>
      </c>
      <c r="G2" s="81" t="s">
        <v>253</v>
      </c>
      <c r="H2" s="81">
        <v>118</v>
      </c>
    </row>
    <row r="3" spans="1:8" x14ac:dyDescent="0.25">
      <c r="A3" s="81" t="s">
        <v>76</v>
      </c>
      <c r="B3" s="82">
        <v>43548</v>
      </c>
      <c r="C3" s="81" t="s">
        <v>187</v>
      </c>
      <c r="D3" s="81">
        <v>1602811</v>
      </c>
      <c r="E3" s="136" t="s">
        <v>189</v>
      </c>
      <c r="F3" s="81" t="s">
        <v>190</v>
      </c>
      <c r="G3" s="81" t="s">
        <v>160</v>
      </c>
      <c r="H3" s="81">
        <v>507</v>
      </c>
    </row>
    <row r="4" spans="1:8" x14ac:dyDescent="0.25">
      <c r="A4" s="81" t="s">
        <v>38</v>
      </c>
      <c r="B4" s="82">
        <v>43747</v>
      </c>
      <c r="C4" s="81" t="s">
        <v>187</v>
      </c>
      <c r="D4" s="81">
        <v>1119435</v>
      </c>
      <c r="E4" s="136" t="s">
        <v>189</v>
      </c>
      <c r="F4" s="81" t="s">
        <v>190</v>
      </c>
      <c r="G4" s="81" t="s">
        <v>198</v>
      </c>
      <c r="H4" s="81">
        <v>114</v>
      </c>
    </row>
    <row r="5" spans="1:8" x14ac:dyDescent="0.25">
      <c r="A5" s="81" t="s">
        <v>164</v>
      </c>
      <c r="B5" s="82">
        <v>43501</v>
      </c>
      <c r="C5" s="81" t="s">
        <v>187</v>
      </c>
      <c r="D5" s="81">
        <v>1601415</v>
      </c>
      <c r="E5" s="136">
        <v>2.4</v>
      </c>
      <c r="F5" s="81" t="s">
        <v>190</v>
      </c>
      <c r="G5" s="81" t="s">
        <v>165</v>
      </c>
      <c r="H5" s="81">
        <v>7252</v>
      </c>
    </row>
    <row r="6" spans="1:8" x14ac:dyDescent="0.25">
      <c r="A6" s="81" t="s">
        <v>103</v>
      </c>
      <c r="B6" s="82">
        <v>43755</v>
      </c>
      <c r="C6" s="81" t="s">
        <v>187</v>
      </c>
      <c r="D6" s="81" t="s">
        <v>254</v>
      </c>
      <c r="E6" s="136" t="s">
        <v>251</v>
      </c>
      <c r="F6" s="81" t="s">
        <v>190</v>
      </c>
      <c r="G6" s="81" t="s">
        <v>253</v>
      </c>
      <c r="H6" s="81">
        <v>78</v>
      </c>
    </row>
    <row r="7" spans="1:8" x14ac:dyDescent="0.25">
      <c r="A7" s="81" t="s">
        <v>18</v>
      </c>
      <c r="B7" s="82">
        <v>43510</v>
      </c>
      <c r="C7" s="81" t="s">
        <v>187</v>
      </c>
      <c r="D7" s="81" t="s">
        <v>195</v>
      </c>
      <c r="E7" s="136" t="s">
        <v>196</v>
      </c>
      <c r="F7" s="81" t="s">
        <v>190</v>
      </c>
      <c r="G7" s="81" t="s">
        <v>194</v>
      </c>
      <c r="H7" s="81">
        <v>67</v>
      </c>
    </row>
    <row r="8" spans="1:8" x14ac:dyDescent="0.25">
      <c r="A8" s="81" t="s">
        <v>67</v>
      </c>
      <c r="B8" s="82">
        <v>43736</v>
      </c>
      <c r="C8" s="81" t="s">
        <v>187</v>
      </c>
      <c r="D8" s="81">
        <v>1503560</v>
      </c>
      <c r="E8" s="136" t="s">
        <v>255</v>
      </c>
      <c r="F8" s="81" t="s">
        <v>190</v>
      </c>
      <c r="G8" s="81" t="s">
        <v>256</v>
      </c>
      <c r="H8" s="81">
        <v>427</v>
      </c>
    </row>
    <row r="9" spans="1:8" x14ac:dyDescent="0.25">
      <c r="A9" s="81" t="s">
        <v>45</v>
      </c>
      <c r="B9" s="82">
        <v>43735</v>
      </c>
      <c r="C9" s="81" t="s">
        <v>187</v>
      </c>
      <c r="D9" s="81" t="s">
        <v>197</v>
      </c>
      <c r="E9" s="136" t="s">
        <v>189</v>
      </c>
      <c r="F9" s="81" t="s">
        <v>190</v>
      </c>
      <c r="G9" s="81" t="s">
        <v>198</v>
      </c>
      <c r="H9" s="81">
        <v>406</v>
      </c>
    </row>
    <row r="10" spans="1:8" x14ac:dyDescent="0.25">
      <c r="A10" s="81" t="s">
        <v>25</v>
      </c>
      <c r="B10" s="82">
        <v>43742</v>
      </c>
      <c r="C10" s="81" t="s">
        <v>187</v>
      </c>
      <c r="D10" s="81" t="s">
        <v>166</v>
      </c>
      <c r="E10" s="136" t="s">
        <v>257</v>
      </c>
      <c r="F10" s="81" t="s">
        <v>190</v>
      </c>
      <c r="G10" s="81" t="s">
        <v>167</v>
      </c>
      <c r="H10" s="81">
        <v>128</v>
      </c>
    </row>
    <row r="11" spans="1:8" x14ac:dyDescent="0.25">
      <c r="A11" s="81" t="s">
        <v>15</v>
      </c>
      <c r="B11" s="82">
        <v>43544</v>
      </c>
      <c r="C11" s="81" t="s">
        <v>187</v>
      </c>
      <c r="D11" s="81" t="s">
        <v>170</v>
      </c>
      <c r="E11" s="136">
        <v>72290</v>
      </c>
      <c r="F11" s="81" t="s">
        <v>190</v>
      </c>
      <c r="G11" s="81" t="s">
        <v>171</v>
      </c>
      <c r="H11" s="81">
        <v>96</v>
      </c>
    </row>
    <row r="12" spans="1:8" x14ac:dyDescent="0.25">
      <c r="A12" s="81" t="s">
        <v>240</v>
      </c>
      <c r="B12" s="82">
        <v>43753</v>
      </c>
      <c r="C12" s="81" t="s">
        <v>187</v>
      </c>
      <c r="D12" s="81">
        <v>508852</v>
      </c>
      <c r="E12" s="136" t="s">
        <v>189</v>
      </c>
      <c r="F12" s="81" t="s">
        <v>190</v>
      </c>
      <c r="G12" s="81" t="s">
        <v>241</v>
      </c>
      <c r="H12" s="81">
        <v>68</v>
      </c>
    </row>
    <row r="13" spans="1:8" x14ac:dyDescent="0.25">
      <c r="A13" s="81" t="s">
        <v>242</v>
      </c>
      <c r="B13" s="82">
        <v>43750</v>
      </c>
      <c r="C13" s="81" t="s">
        <v>187</v>
      </c>
      <c r="D13" s="81">
        <v>1229465</v>
      </c>
      <c r="E13" s="136" t="s">
        <v>243</v>
      </c>
      <c r="F13" s="81" t="s">
        <v>190</v>
      </c>
      <c r="G13" s="81" t="s">
        <v>244</v>
      </c>
      <c r="H13" s="81">
        <v>199</v>
      </c>
    </row>
    <row r="14" spans="1:8" x14ac:dyDescent="0.25">
      <c r="A14" s="81" t="s">
        <v>43</v>
      </c>
      <c r="B14" s="82">
        <v>43734</v>
      </c>
      <c r="C14" s="81" t="s">
        <v>187</v>
      </c>
      <c r="D14" s="81" t="s">
        <v>174</v>
      </c>
      <c r="E14" s="136" t="s">
        <v>189</v>
      </c>
      <c r="F14" s="81" t="s">
        <v>190</v>
      </c>
      <c r="G14" s="81" t="s">
        <v>175</v>
      </c>
      <c r="H14" s="81">
        <v>513</v>
      </c>
    </row>
    <row r="15" spans="1:8" x14ac:dyDescent="0.25">
      <c r="A15" s="81" t="s">
        <v>20</v>
      </c>
      <c r="B15" s="82">
        <v>43510</v>
      </c>
      <c r="C15" s="81" t="s">
        <v>187</v>
      </c>
      <c r="D15" s="81" t="s">
        <v>176</v>
      </c>
      <c r="E15" s="136" t="s">
        <v>189</v>
      </c>
      <c r="F15" s="81" t="s">
        <v>190</v>
      </c>
      <c r="G15" s="81" t="s">
        <v>177</v>
      </c>
      <c r="H15" s="81">
        <v>97</v>
      </c>
    </row>
    <row r="16" spans="1:8" x14ac:dyDescent="0.25">
      <c r="A16" s="81" t="s">
        <v>27</v>
      </c>
      <c r="B16" s="82">
        <v>43730</v>
      </c>
      <c r="C16" s="81" t="s">
        <v>187</v>
      </c>
      <c r="D16" s="81" t="s">
        <v>258</v>
      </c>
      <c r="E16" s="136" t="s">
        <v>189</v>
      </c>
      <c r="F16" s="81" t="s">
        <v>190</v>
      </c>
      <c r="G16" s="81" t="s">
        <v>259</v>
      </c>
      <c r="H16" s="81">
        <v>97</v>
      </c>
    </row>
    <row r="17" spans="1:8" x14ac:dyDescent="0.25">
      <c r="A17" s="81" t="s">
        <v>13</v>
      </c>
      <c r="B17" s="82">
        <v>43511</v>
      </c>
      <c r="C17" s="81" t="s">
        <v>187</v>
      </c>
      <c r="D17" s="81">
        <v>48885</v>
      </c>
      <c r="E17" s="136" t="s">
        <v>189</v>
      </c>
      <c r="F17" s="81" t="s">
        <v>190</v>
      </c>
      <c r="G17" s="81" t="s">
        <v>165</v>
      </c>
      <c r="H17" s="81">
        <v>69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2AA39-ADBB-41F8-B855-2795D28F8336}">
  <dimension ref="A1:Y15"/>
  <sheetViews>
    <sheetView workbookViewId="0">
      <selection activeCell="C2" sqref="C2:D15"/>
    </sheetView>
  </sheetViews>
  <sheetFormatPr baseColWidth="10" defaultRowHeight="12.5" x14ac:dyDescent="0.25"/>
  <cols>
    <col min="1" max="1" width="7.54296875" bestFit="1" customWidth="1"/>
    <col min="2" max="2" width="6.26953125" bestFit="1" customWidth="1"/>
    <col min="3" max="3" width="9.1796875" bestFit="1" customWidth="1"/>
    <col min="4" max="4" width="17.90625" bestFit="1" customWidth="1"/>
    <col min="5" max="5" width="8" bestFit="1" customWidth="1"/>
    <col min="6" max="14" width="3.36328125" bestFit="1" customWidth="1"/>
    <col min="15" max="25" width="4.36328125" bestFit="1" customWidth="1"/>
  </cols>
  <sheetData>
    <row r="1" spans="1:25" ht="13.5" thickBot="1" x14ac:dyDescent="0.3">
      <c r="A1" s="88" t="s">
        <v>58</v>
      </c>
      <c r="B1" s="89" t="s">
        <v>59</v>
      </c>
      <c r="C1" s="89" t="s">
        <v>60</v>
      </c>
      <c r="D1" s="89" t="s">
        <v>61</v>
      </c>
      <c r="E1" s="89" t="s">
        <v>64</v>
      </c>
      <c r="F1" s="90">
        <v>1</v>
      </c>
      <c r="G1" s="90">
        <v>2</v>
      </c>
      <c r="H1" s="90">
        <v>3</v>
      </c>
      <c r="I1" s="90">
        <v>4</v>
      </c>
      <c r="J1" s="90">
        <v>5</v>
      </c>
      <c r="K1" s="90">
        <v>6</v>
      </c>
      <c r="L1" s="90">
        <v>7</v>
      </c>
      <c r="M1" s="90">
        <v>8</v>
      </c>
      <c r="N1" s="90">
        <v>9</v>
      </c>
      <c r="O1" s="90">
        <v>10</v>
      </c>
      <c r="P1" s="90">
        <v>11</v>
      </c>
      <c r="Q1" s="90">
        <v>12</v>
      </c>
      <c r="R1" s="90">
        <v>13</v>
      </c>
      <c r="S1" s="90">
        <v>14</v>
      </c>
      <c r="T1" s="90">
        <v>15</v>
      </c>
      <c r="U1" s="90">
        <v>16</v>
      </c>
      <c r="V1" s="90">
        <v>17</v>
      </c>
      <c r="W1" s="90">
        <v>18</v>
      </c>
      <c r="X1" s="90">
        <v>19</v>
      </c>
      <c r="Y1" s="90">
        <v>20</v>
      </c>
    </row>
    <row r="2" spans="1:25" ht="13" x14ac:dyDescent="0.3">
      <c r="A2" s="169">
        <v>1</v>
      </c>
      <c r="B2" s="170">
        <v>17172.650330855799</v>
      </c>
      <c r="C2" s="170">
        <v>1000</v>
      </c>
      <c r="D2" s="171" t="s">
        <v>13</v>
      </c>
      <c r="E2" s="170">
        <v>0</v>
      </c>
      <c r="F2" s="94">
        <v>1</v>
      </c>
      <c r="G2" s="95">
        <v>3</v>
      </c>
      <c r="H2" s="95">
        <v>1</v>
      </c>
      <c r="I2" s="95">
        <v>1</v>
      </c>
      <c r="J2" s="95">
        <v>1</v>
      </c>
      <c r="K2" s="95">
        <v>1</v>
      </c>
      <c r="L2" s="95">
        <v>1</v>
      </c>
      <c r="M2" s="95">
        <v>1</v>
      </c>
      <c r="N2" s="95">
        <v>1</v>
      </c>
      <c r="O2" s="95">
        <v>1</v>
      </c>
      <c r="P2" s="95">
        <v>1</v>
      </c>
      <c r="Q2" s="95">
        <v>1</v>
      </c>
      <c r="R2" s="95">
        <v>1</v>
      </c>
      <c r="S2" s="95">
        <v>1</v>
      </c>
      <c r="T2" s="95">
        <v>1</v>
      </c>
      <c r="U2" s="95">
        <v>1</v>
      </c>
      <c r="V2" s="95">
        <v>1</v>
      </c>
      <c r="W2" s="95">
        <v>1</v>
      </c>
      <c r="X2" s="95">
        <v>1</v>
      </c>
      <c r="Y2" s="95">
        <v>1</v>
      </c>
    </row>
    <row r="3" spans="1:25" ht="13" x14ac:dyDescent="0.3">
      <c r="A3" s="169">
        <v>2</v>
      </c>
      <c r="B3" s="170">
        <v>16873.164169564174</v>
      </c>
      <c r="C3" s="170">
        <v>982.56028303601408</v>
      </c>
      <c r="D3" s="171" t="s">
        <v>240</v>
      </c>
      <c r="E3" s="170">
        <v>0</v>
      </c>
      <c r="F3" s="95">
        <v>3</v>
      </c>
      <c r="G3" s="95">
        <v>1</v>
      </c>
      <c r="H3" s="95">
        <v>2</v>
      </c>
      <c r="I3" s="95">
        <v>2</v>
      </c>
      <c r="J3" s="95">
        <v>2</v>
      </c>
      <c r="K3" s="95">
        <v>2</v>
      </c>
      <c r="L3" s="95">
        <v>2</v>
      </c>
      <c r="M3" s="95">
        <v>2</v>
      </c>
      <c r="N3" s="95">
        <v>2</v>
      </c>
      <c r="O3" s="95">
        <v>2</v>
      </c>
      <c r="P3" s="95">
        <v>2</v>
      </c>
      <c r="Q3" s="95">
        <v>2</v>
      </c>
      <c r="R3" s="95">
        <v>2</v>
      </c>
      <c r="S3" s="95">
        <v>3</v>
      </c>
      <c r="T3" s="95">
        <v>3</v>
      </c>
      <c r="U3" s="95">
        <v>3</v>
      </c>
      <c r="V3" s="95">
        <v>3</v>
      </c>
      <c r="W3" s="95">
        <v>3</v>
      </c>
      <c r="X3" s="95">
        <v>2</v>
      </c>
      <c r="Y3" s="95">
        <v>2</v>
      </c>
    </row>
    <row r="4" spans="1:25" ht="13" x14ac:dyDescent="0.3">
      <c r="A4" s="169">
        <v>3</v>
      </c>
      <c r="B4" s="170">
        <v>16653.800742217983</v>
      </c>
      <c r="C4" s="170">
        <v>969.78628350071585</v>
      </c>
      <c r="D4" s="171" t="s">
        <v>26</v>
      </c>
      <c r="E4" s="170">
        <v>0</v>
      </c>
      <c r="F4" s="95">
        <v>2</v>
      </c>
      <c r="G4" s="95">
        <v>2</v>
      </c>
      <c r="H4" s="95">
        <v>3</v>
      </c>
      <c r="I4" s="95">
        <v>3</v>
      </c>
      <c r="J4" s="95">
        <v>3</v>
      </c>
      <c r="K4" s="95">
        <v>3</v>
      </c>
      <c r="L4" s="95">
        <v>3</v>
      </c>
      <c r="M4" s="95">
        <v>3</v>
      </c>
      <c r="N4" s="95">
        <v>3</v>
      </c>
      <c r="O4" s="95">
        <v>3</v>
      </c>
      <c r="P4" s="95">
        <v>3</v>
      </c>
      <c r="Q4" s="95">
        <v>3</v>
      </c>
      <c r="R4" s="95">
        <v>3</v>
      </c>
      <c r="S4" s="95">
        <v>2</v>
      </c>
      <c r="T4" s="95">
        <v>2</v>
      </c>
      <c r="U4" s="95">
        <v>2</v>
      </c>
      <c r="V4" s="95">
        <v>2</v>
      </c>
      <c r="W4" s="95">
        <v>2</v>
      </c>
      <c r="X4" s="95">
        <v>3</v>
      </c>
      <c r="Y4" s="95">
        <v>3</v>
      </c>
    </row>
    <row r="5" spans="1:25" ht="13" x14ac:dyDescent="0.3">
      <c r="A5" s="169">
        <v>4</v>
      </c>
      <c r="B5" s="170">
        <v>16367.24236224229</v>
      </c>
      <c r="C5" s="170">
        <v>953.09937877402933</v>
      </c>
      <c r="D5" s="171" t="s">
        <v>20</v>
      </c>
      <c r="E5" s="170">
        <v>0</v>
      </c>
      <c r="F5" s="95">
        <v>10</v>
      </c>
      <c r="G5" s="95">
        <v>7</v>
      </c>
      <c r="H5" s="95">
        <v>11</v>
      </c>
      <c r="I5" s="95">
        <v>6</v>
      </c>
      <c r="J5" s="95">
        <v>6</v>
      </c>
      <c r="K5" s="95">
        <v>6</v>
      </c>
      <c r="L5" s="95">
        <v>12</v>
      </c>
      <c r="M5" s="95">
        <v>9</v>
      </c>
      <c r="N5" s="95">
        <v>8</v>
      </c>
      <c r="O5" s="95">
        <v>7</v>
      </c>
      <c r="P5" s="95">
        <v>6</v>
      </c>
      <c r="Q5" s="95">
        <v>6</v>
      </c>
      <c r="R5" s="95">
        <v>5</v>
      </c>
      <c r="S5" s="95">
        <v>5</v>
      </c>
      <c r="T5" s="95">
        <v>4</v>
      </c>
      <c r="U5" s="95">
        <v>4</v>
      </c>
      <c r="V5" s="95">
        <v>4</v>
      </c>
      <c r="W5" s="95">
        <v>4</v>
      </c>
      <c r="X5" s="95">
        <v>4</v>
      </c>
      <c r="Y5" s="95">
        <v>4</v>
      </c>
    </row>
    <row r="6" spans="1:25" ht="13" x14ac:dyDescent="0.3">
      <c r="A6" s="169">
        <v>5</v>
      </c>
      <c r="B6" s="170">
        <v>15852.752489793136</v>
      </c>
      <c r="C6" s="170">
        <v>923.13953783295347</v>
      </c>
      <c r="D6" s="171" t="s">
        <v>242</v>
      </c>
      <c r="E6" s="170">
        <v>0</v>
      </c>
      <c r="F6" s="95">
        <v>6</v>
      </c>
      <c r="G6" s="95">
        <v>5</v>
      </c>
      <c r="H6" s="95">
        <v>4</v>
      </c>
      <c r="I6" s="95">
        <v>4</v>
      </c>
      <c r="J6" s="95">
        <v>5</v>
      </c>
      <c r="K6" s="95">
        <v>5</v>
      </c>
      <c r="L6" s="95">
        <v>5</v>
      </c>
      <c r="M6" s="95">
        <v>7</v>
      </c>
      <c r="N6" s="95">
        <v>5</v>
      </c>
      <c r="O6" s="95">
        <v>5</v>
      </c>
      <c r="P6" s="95">
        <v>5</v>
      </c>
      <c r="Q6" s="95">
        <v>5</v>
      </c>
      <c r="R6" s="95">
        <v>6</v>
      </c>
      <c r="S6" s="95">
        <v>6</v>
      </c>
      <c r="T6" s="95">
        <v>6</v>
      </c>
      <c r="U6" s="95">
        <v>6</v>
      </c>
      <c r="V6" s="95">
        <v>5</v>
      </c>
      <c r="W6" s="95">
        <v>5</v>
      </c>
      <c r="X6" s="95">
        <v>5</v>
      </c>
      <c r="Y6" s="95">
        <v>5</v>
      </c>
    </row>
    <row r="7" spans="1:25" ht="13" x14ac:dyDescent="0.3">
      <c r="A7" s="169">
        <v>6</v>
      </c>
      <c r="B7" s="170">
        <v>15748.941470066437</v>
      </c>
      <c r="C7" s="170">
        <v>917.09440107615512</v>
      </c>
      <c r="D7" s="171" t="s">
        <v>17</v>
      </c>
      <c r="E7" s="170">
        <v>0</v>
      </c>
      <c r="F7" s="95">
        <v>5</v>
      </c>
      <c r="G7" s="95">
        <v>6</v>
      </c>
      <c r="H7" s="95">
        <v>7</v>
      </c>
      <c r="I7" s="95">
        <v>5</v>
      </c>
      <c r="J7" s="95">
        <v>4</v>
      </c>
      <c r="K7" s="95">
        <v>4</v>
      </c>
      <c r="L7" s="95">
        <v>4</v>
      </c>
      <c r="M7" s="95">
        <v>4</v>
      </c>
      <c r="N7" s="95">
        <v>4</v>
      </c>
      <c r="O7" s="95">
        <v>4</v>
      </c>
      <c r="P7" s="95">
        <v>4</v>
      </c>
      <c r="Q7" s="95">
        <v>4</v>
      </c>
      <c r="R7" s="95">
        <v>4</v>
      </c>
      <c r="S7" s="95">
        <v>4</v>
      </c>
      <c r="T7" s="95">
        <v>5</v>
      </c>
      <c r="U7" s="95">
        <v>5</v>
      </c>
      <c r="V7" s="95">
        <v>6</v>
      </c>
      <c r="W7" s="95">
        <v>6</v>
      </c>
      <c r="X7" s="95">
        <v>6</v>
      </c>
      <c r="Y7" s="95">
        <v>6</v>
      </c>
    </row>
    <row r="8" spans="1:25" ht="13" x14ac:dyDescent="0.3">
      <c r="A8" s="169">
        <v>7</v>
      </c>
      <c r="B8" s="170">
        <v>15642.081927648338</v>
      </c>
      <c r="C8" s="170">
        <v>910.87174235083933</v>
      </c>
      <c r="D8" s="171" t="s">
        <v>18</v>
      </c>
      <c r="E8" s="170">
        <v>0</v>
      </c>
      <c r="F8" s="95">
        <v>9</v>
      </c>
      <c r="G8" s="95">
        <v>4</v>
      </c>
      <c r="H8" s="95">
        <v>5</v>
      </c>
      <c r="I8" s="95">
        <v>8</v>
      </c>
      <c r="J8" s="95">
        <v>8</v>
      </c>
      <c r="K8" s="95">
        <v>7</v>
      </c>
      <c r="L8" s="95">
        <v>7</v>
      </c>
      <c r="M8" s="95">
        <v>5</v>
      </c>
      <c r="N8" s="95">
        <v>6</v>
      </c>
      <c r="O8" s="95">
        <v>10</v>
      </c>
      <c r="P8" s="95">
        <v>10</v>
      </c>
      <c r="Q8" s="95">
        <v>9</v>
      </c>
      <c r="R8" s="95">
        <v>8</v>
      </c>
      <c r="S8" s="95">
        <v>8</v>
      </c>
      <c r="T8" s="95">
        <v>9</v>
      </c>
      <c r="U8" s="95">
        <v>8</v>
      </c>
      <c r="V8" s="95">
        <v>8</v>
      </c>
      <c r="W8" s="95">
        <v>7</v>
      </c>
      <c r="X8" s="95">
        <v>8</v>
      </c>
      <c r="Y8" s="95">
        <v>7</v>
      </c>
    </row>
    <row r="9" spans="1:25" ht="13" x14ac:dyDescent="0.3">
      <c r="A9" s="169">
        <v>8</v>
      </c>
      <c r="B9" s="170">
        <v>15492.531386226934</v>
      </c>
      <c r="C9" s="170">
        <v>902.16309583791917</v>
      </c>
      <c r="D9" s="171" t="s">
        <v>38</v>
      </c>
      <c r="E9" s="170">
        <v>0</v>
      </c>
      <c r="F9" s="95">
        <v>4</v>
      </c>
      <c r="G9" s="95">
        <v>9</v>
      </c>
      <c r="H9" s="95">
        <v>8</v>
      </c>
      <c r="I9" s="95">
        <v>9</v>
      </c>
      <c r="J9" s="95">
        <v>9</v>
      </c>
      <c r="K9" s="95">
        <v>11</v>
      </c>
      <c r="L9" s="95">
        <v>9</v>
      </c>
      <c r="M9" s="95">
        <v>8</v>
      </c>
      <c r="N9" s="95">
        <v>11</v>
      </c>
      <c r="O9" s="95">
        <v>11</v>
      </c>
      <c r="P9" s="95">
        <v>11</v>
      </c>
      <c r="Q9" s="95">
        <v>11</v>
      </c>
      <c r="R9" s="95">
        <v>11</v>
      </c>
      <c r="S9" s="95">
        <v>10</v>
      </c>
      <c r="T9" s="95">
        <v>10</v>
      </c>
      <c r="U9" s="95">
        <v>10</v>
      </c>
      <c r="V9" s="95">
        <v>9</v>
      </c>
      <c r="W9" s="95">
        <v>9</v>
      </c>
      <c r="X9" s="95">
        <v>9</v>
      </c>
      <c r="Y9" s="95">
        <v>8</v>
      </c>
    </row>
    <row r="10" spans="1:25" ht="13" x14ac:dyDescent="0.3">
      <c r="A10" s="169">
        <v>9</v>
      </c>
      <c r="B10" s="170">
        <v>15473.091075475213</v>
      </c>
      <c r="C10" s="170">
        <v>901.0310451423552</v>
      </c>
      <c r="D10" s="171" t="s">
        <v>72</v>
      </c>
      <c r="E10" s="170">
        <v>0</v>
      </c>
      <c r="F10" s="95">
        <v>11</v>
      </c>
      <c r="G10" s="95">
        <v>8</v>
      </c>
      <c r="H10" s="95">
        <v>6</v>
      </c>
      <c r="I10" s="95">
        <v>7</v>
      </c>
      <c r="J10" s="95">
        <v>7</v>
      </c>
      <c r="K10" s="95">
        <v>8</v>
      </c>
      <c r="L10" s="95">
        <v>6</v>
      </c>
      <c r="M10" s="95">
        <v>10</v>
      </c>
      <c r="N10" s="95">
        <v>10</v>
      </c>
      <c r="O10" s="95">
        <v>9</v>
      </c>
      <c r="P10" s="95">
        <v>7</v>
      </c>
      <c r="Q10" s="95">
        <v>7</v>
      </c>
      <c r="R10" s="95">
        <v>7</v>
      </c>
      <c r="S10" s="95">
        <v>7</v>
      </c>
      <c r="T10" s="95">
        <v>8</v>
      </c>
      <c r="U10" s="95">
        <v>9</v>
      </c>
      <c r="V10" s="95">
        <v>10</v>
      </c>
      <c r="W10" s="95">
        <v>10</v>
      </c>
      <c r="X10" s="95">
        <v>10</v>
      </c>
      <c r="Y10" s="95">
        <v>9</v>
      </c>
    </row>
    <row r="11" spans="1:25" ht="13" x14ac:dyDescent="0.3">
      <c r="A11" s="169">
        <v>10</v>
      </c>
      <c r="B11" s="170">
        <v>15456.092765105937</v>
      </c>
      <c r="C11" s="170">
        <v>900.04119732959612</v>
      </c>
      <c r="D11" s="171" t="s">
        <v>37</v>
      </c>
      <c r="E11" s="170">
        <v>0</v>
      </c>
      <c r="F11" s="95">
        <v>14</v>
      </c>
      <c r="G11" s="95">
        <v>13</v>
      </c>
      <c r="H11" s="95">
        <v>12</v>
      </c>
      <c r="I11" s="95">
        <v>13</v>
      </c>
      <c r="J11" s="95">
        <v>12</v>
      </c>
      <c r="K11" s="95">
        <v>10</v>
      </c>
      <c r="L11" s="95">
        <v>8</v>
      </c>
      <c r="M11" s="95">
        <v>6</v>
      </c>
      <c r="N11" s="95">
        <v>7</v>
      </c>
      <c r="O11" s="95">
        <v>6</v>
      </c>
      <c r="P11" s="95">
        <v>8</v>
      </c>
      <c r="Q11" s="95">
        <v>8</v>
      </c>
      <c r="R11" s="95">
        <v>9</v>
      </c>
      <c r="S11" s="95">
        <v>9</v>
      </c>
      <c r="T11" s="95">
        <v>7</v>
      </c>
      <c r="U11" s="95">
        <v>7</v>
      </c>
      <c r="V11" s="95">
        <v>7</v>
      </c>
      <c r="W11" s="95">
        <v>8</v>
      </c>
      <c r="X11" s="95">
        <v>7</v>
      </c>
      <c r="Y11" s="95">
        <v>10</v>
      </c>
    </row>
    <row r="12" spans="1:25" ht="13" x14ac:dyDescent="0.3">
      <c r="A12" s="169">
        <v>11</v>
      </c>
      <c r="B12" s="170">
        <v>15031.299169892573</v>
      </c>
      <c r="C12" s="170">
        <v>875.30456163102281</v>
      </c>
      <c r="D12" s="171" t="s">
        <v>168</v>
      </c>
      <c r="E12" s="170">
        <v>0</v>
      </c>
      <c r="F12" s="95">
        <v>7</v>
      </c>
      <c r="G12" s="95">
        <v>10</v>
      </c>
      <c r="H12" s="95">
        <v>10</v>
      </c>
      <c r="I12" s="95">
        <v>12</v>
      </c>
      <c r="J12" s="95">
        <v>11</v>
      </c>
      <c r="K12" s="95">
        <v>9</v>
      </c>
      <c r="L12" s="95">
        <v>10</v>
      </c>
      <c r="M12" s="95">
        <v>11</v>
      </c>
      <c r="N12" s="95">
        <v>9</v>
      </c>
      <c r="O12" s="95">
        <v>8</v>
      </c>
      <c r="P12" s="95">
        <v>9</v>
      </c>
      <c r="Q12" s="95">
        <v>10</v>
      </c>
      <c r="R12" s="95">
        <v>10</v>
      </c>
      <c r="S12" s="95">
        <v>11</v>
      </c>
      <c r="T12" s="95">
        <v>11</v>
      </c>
      <c r="U12" s="95">
        <v>11</v>
      </c>
      <c r="V12" s="95">
        <v>11</v>
      </c>
      <c r="W12" s="95">
        <v>11</v>
      </c>
      <c r="X12" s="95">
        <v>11</v>
      </c>
      <c r="Y12" s="95">
        <v>11</v>
      </c>
    </row>
    <row r="13" spans="1:25" ht="13" x14ac:dyDescent="0.3">
      <c r="A13" s="169">
        <v>12</v>
      </c>
      <c r="B13" s="170">
        <v>14909.157650489069</v>
      </c>
      <c r="C13" s="170">
        <v>868.19200084102988</v>
      </c>
      <c r="D13" s="171" t="s">
        <v>164</v>
      </c>
      <c r="E13" s="170">
        <v>0</v>
      </c>
      <c r="F13" s="95">
        <v>8</v>
      </c>
      <c r="G13" s="95">
        <v>11</v>
      </c>
      <c r="H13" s="95">
        <v>9</v>
      </c>
      <c r="I13" s="95">
        <v>10</v>
      </c>
      <c r="J13" s="95">
        <v>10</v>
      </c>
      <c r="K13" s="95">
        <v>12</v>
      </c>
      <c r="L13" s="95">
        <v>11</v>
      </c>
      <c r="M13" s="95">
        <v>12</v>
      </c>
      <c r="N13" s="95">
        <v>12</v>
      </c>
      <c r="O13" s="95">
        <v>12</v>
      </c>
      <c r="P13" s="95">
        <v>12</v>
      </c>
      <c r="Q13" s="95">
        <v>12</v>
      </c>
      <c r="R13" s="95">
        <v>12</v>
      </c>
      <c r="S13" s="95">
        <v>12</v>
      </c>
      <c r="T13" s="95">
        <v>12</v>
      </c>
      <c r="U13" s="95">
        <v>12</v>
      </c>
      <c r="V13" s="95">
        <v>12</v>
      </c>
      <c r="W13" s="95">
        <v>12</v>
      </c>
      <c r="X13" s="95">
        <v>12</v>
      </c>
      <c r="Y13" s="95">
        <v>12</v>
      </c>
    </row>
    <row r="14" spans="1:25" ht="13" x14ac:dyDescent="0.3">
      <c r="A14" s="169">
        <v>13</v>
      </c>
      <c r="B14" s="170">
        <v>14350.277580466898</v>
      </c>
      <c r="C14" s="170">
        <v>835.64722416098664</v>
      </c>
      <c r="D14" s="171" t="s">
        <v>53</v>
      </c>
      <c r="E14" s="170">
        <v>0</v>
      </c>
      <c r="F14" s="95">
        <v>13</v>
      </c>
      <c r="G14" s="95">
        <v>14</v>
      </c>
      <c r="H14" s="95">
        <v>14</v>
      </c>
      <c r="I14" s="95">
        <v>14</v>
      </c>
      <c r="J14" s="95">
        <v>14</v>
      </c>
      <c r="K14" s="95">
        <v>13</v>
      </c>
      <c r="L14" s="95">
        <v>13</v>
      </c>
      <c r="M14" s="95">
        <v>13</v>
      </c>
      <c r="N14" s="95">
        <v>13</v>
      </c>
      <c r="O14" s="95">
        <v>13</v>
      </c>
      <c r="P14" s="95">
        <v>13</v>
      </c>
      <c r="Q14" s="95">
        <v>13</v>
      </c>
      <c r="R14" s="95">
        <v>13</v>
      </c>
      <c r="S14" s="95">
        <v>13</v>
      </c>
      <c r="T14" s="95">
        <v>13</v>
      </c>
      <c r="U14" s="95">
        <v>13</v>
      </c>
      <c r="V14" s="95">
        <v>13</v>
      </c>
      <c r="W14" s="95">
        <v>13</v>
      </c>
      <c r="X14" s="95">
        <v>13</v>
      </c>
      <c r="Y14" s="95">
        <v>13</v>
      </c>
    </row>
    <row r="15" spans="1:25" ht="13" x14ac:dyDescent="0.3">
      <c r="A15" s="169">
        <v>14</v>
      </c>
      <c r="B15" s="170">
        <v>14000.583313304225</v>
      </c>
      <c r="C15" s="170">
        <v>815.28378226790028</v>
      </c>
      <c r="D15" s="171" t="s">
        <v>180</v>
      </c>
      <c r="E15" s="170">
        <v>0</v>
      </c>
      <c r="F15" s="95">
        <v>12</v>
      </c>
      <c r="G15" s="95">
        <v>12</v>
      </c>
      <c r="H15" s="95">
        <v>13</v>
      </c>
      <c r="I15" s="95">
        <v>11</v>
      </c>
      <c r="J15" s="95">
        <v>13</v>
      </c>
      <c r="K15" s="95">
        <v>14</v>
      </c>
      <c r="L15" s="95">
        <v>14</v>
      </c>
      <c r="M15" s="95">
        <v>14</v>
      </c>
      <c r="N15" s="95">
        <v>14</v>
      </c>
      <c r="O15" s="95">
        <v>14</v>
      </c>
      <c r="P15" s="95">
        <v>14</v>
      </c>
      <c r="Q15" s="95">
        <v>14</v>
      </c>
      <c r="R15" s="95">
        <v>14</v>
      </c>
      <c r="S15" s="95">
        <v>14</v>
      </c>
      <c r="T15" s="95">
        <v>14</v>
      </c>
      <c r="U15" s="95">
        <v>14</v>
      </c>
      <c r="V15" s="95">
        <v>14</v>
      </c>
      <c r="W15" s="95">
        <v>14</v>
      </c>
      <c r="X15" s="95">
        <v>14</v>
      </c>
      <c r="Y15" s="95">
        <v>14</v>
      </c>
    </row>
  </sheetData>
  <conditionalFormatting sqref="A2:A15 F2:Y15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3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6"/>
  <sheetViews>
    <sheetView workbookViewId="0">
      <selection activeCell="C3" sqref="C3:D16"/>
    </sheetView>
  </sheetViews>
  <sheetFormatPr baseColWidth="10" defaultColWidth="10.7265625" defaultRowHeight="12.5" x14ac:dyDescent="0.25"/>
  <cols>
    <col min="1" max="1" width="7.54296875" bestFit="1" customWidth="1"/>
    <col min="2" max="2" width="6.26953125" bestFit="1" customWidth="1"/>
    <col min="3" max="3" width="9.1796875" bestFit="1" customWidth="1"/>
    <col min="4" max="4" width="20.1796875" bestFit="1" customWidth="1"/>
    <col min="5" max="5" width="8" bestFit="1" customWidth="1"/>
    <col min="6" max="14" width="3.36328125" bestFit="1" customWidth="1"/>
    <col min="15" max="15" width="4.36328125" bestFit="1" customWidth="1"/>
  </cols>
  <sheetData>
    <row r="1" spans="1:15" ht="13.5" thickBot="1" x14ac:dyDescent="0.3">
      <c r="A1" s="34" t="s">
        <v>58</v>
      </c>
      <c r="B1" s="35" t="s">
        <v>59</v>
      </c>
      <c r="C1" s="35" t="s">
        <v>60</v>
      </c>
      <c r="D1" s="35" t="s">
        <v>61</v>
      </c>
      <c r="E1" s="35" t="s">
        <v>64</v>
      </c>
      <c r="F1" s="41">
        <v>1</v>
      </c>
      <c r="G1" s="41">
        <v>2</v>
      </c>
      <c r="H1" s="41">
        <v>3</v>
      </c>
      <c r="I1" s="41">
        <v>4</v>
      </c>
      <c r="J1" s="41">
        <v>5</v>
      </c>
      <c r="K1" s="41">
        <v>6</v>
      </c>
      <c r="L1" s="41">
        <v>7</v>
      </c>
      <c r="M1" s="24"/>
      <c r="N1" s="24"/>
      <c r="O1" s="24"/>
    </row>
    <row r="2" spans="1:15" ht="13" x14ac:dyDescent="0.3">
      <c r="A2" s="36">
        <v>15</v>
      </c>
      <c r="B2" s="37" t="s">
        <v>92</v>
      </c>
      <c r="C2" s="37" t="s">
        <v>92</v>
      </c>
      <c r="D2" s="38" t="s">
        <v>92</v>
      </c>
      <c r="E2" s="37" t="s">
        <v>92</v>
      </c>
      <c r="F2" s="39" t="s">
        <v>92</v>
      </c>
      <c r="G2" s="40" t="s">
        <v>92</v>
      </c>
      <c r="H2" s="40" t="s">
        <v>92</v>
      </c>
      <c r="I2" s="40" t="s">
        <v>92</v>
      </c>
      <c r="J2" s="40" t="s">
        <v>92</v>
      </c>
      <c r="K2" s="40" t="s">
        <v>92</v>
      </c>
      <c r="L2" s="40" t="s">
        <v>92</v>
      </c>
    </row>
    <row r="3" spans="1:15" ht="13" x14ac:dyDescent="0.3">
      <c r="A3" s="36">
        <v>7</v>
      </c>
      <c r="B3" s="37">
        <v>4210.7431345073419</v>
      </c>
      <c r="C3" s="37">
        <v>904.14924317113719</v>
      </c>
      <c r="D3" s="38" t="s">
        <v>96</v>
      </c>
      <c r="E3" s="37">
        <v>4</v>
      </c>
      <c r="F3" s="40">
        <v>4</v>
      </c>
      <c r="G3" s="40">
        <v>3</v>
      </c>
      <c r="H3" s="40">
        <v>6</v>
      </c>
      <c r="I3" s="40">
        <v>8</v>
      </c>
      <c r="J3" s="40">
        <v>7</v>
      </c>
      <c r="K3" s="40">
        <v>7</v>
      </c>
      <c r="L3" s="40" t="s">
        <v>92</v>
      </c>
      <c r="M3" s="25"/>
      <c r="N3" s="25"/>
      <c r="O3" s="25"/>
    </row>
    <row r="4" spans="1:15" ht="13" x14ac:dyDescent="0.3">
      <c r="A4" s="36">
        <v>5</v>
      </c>
      <c r="B4" s="37">
        <v>4403.5114054112364</v>
      </c>
      <c r="C4" s="37">
        <v>945.54129219375159</v>
      </c>
      <c r="D4" s="38" t="s">
        <v>35</v>
      </c>
      <c r="E4" s="37">
        <v>2</v>
      </c>
      <c r="F4" s="40">
        <v>3</v>
      </c>
      <c r="G4" s="40">
        <v>2</v>
      </c>
      <c r="H4" s="40">
        <v>3</v>
      </c>
      <c r="I4" s="40">
        <v>5</v>
      </c>
      <c r="J4" s="40">
        <v>6</v>
      </c>
      <c r="K4" s="40">
        <v>5</v>
      </c>
      <c r="L4" s="40" t="s">
        <v>92</v>
      </c>
      <c r="M4" s="25"/>
      <c r="N4" s="25"/>
      <c r="O4" s="25"/>
    </row>
    <row r="5" spans="1:15" ht="13" x14ac:dyDescent="0.3">
      <c r="A5" s="36">
        <v>13</v>
      </c>
      <c r="B5" s="37">
        <v>3319.8514073830775</v>
      </c>
      <c r="C5" s="37">
        <v>712.85306216553079</v>
      </c>
      <c r="D5" s="38" t="s">
        <v>65</v>
      </c>
      <c r="E5" s="37">
        <v>6</v>
      </c>
      <c r="F5" s="40">
        <v>13</v>
      </c>
      <c r="G5" s="40">
        <v>13</v>
      </c>
      <c r="H5" s="40">
        <v>13</v>
      </c>
      <c r="I5" s="40">
        <v>13</v>
      </c>
      <c r="J5" s="40">
        <v>13</v>
      </c>
      <c r="K5" s="40">
        <v>13</v>
      </c>
      <c r="L5" s="40" t="s">
        <v>92</v>
      </c>
      <c r="M5" s="25"/>
      <c r="N5" s="25"/>
      <c r="O5" s="25"/>
    </row>
    <row r="6" spans="1:15" ht="13" x14ac:dyDescent="0.3">
      <c r="A6" s="36">
        <v>9</v>
      </c>
      <c r="B6" s="37">
        <v>4072.3708425823133</v>
      </c>
      <c r="C6" s="37">
        <v>874.43733745202758</v>
      </c>
      <c r="D6" s="38" t="s">
        <v>98</v>
      </c>
      <c r="E6" s="37">
        <v>12</v>
      </c>
      <c r="F6" s="40">
        <v>5</v>
      </c>
      <c r="G6" s="40">
        <v>8</v>
      </c>
      <c r="H6" s="40">
        <v>8</v>
      </c>
      <c r="I6" s="40">
        <v>9</v>
      </c>
      <c r="J6" s="40">
        <v>9</v>
      </c>
      <c r="K6" s="40">
        <v>9</v>
      </c>
      <c r="L6" s="40" t="s">
        <v>92</v>
      </c>
      <c r="M6" s="25"/>
      <c r="N6" s="25"/>
      <c r="O6" s="25"/>
    </row>
    <row r="7" spans="1:15" ht="13" x14ac:dyDescent="0.3">
      <c r="A7" s="36">
        <v>8</v>
      </c>
      <c r="B7" s="37">
        <v>4191.0703130818893</v>
      </c>
      <c r="C7" s="37">
        <v>899.92500862757242</v>
      </c>
      <c r="D7" s="38" t="s">
        <v>97</v>
      </c>
      <c r="E7" s="37">
        <v>13</v>
      </c>
      <c r="F7" s="40">
        <v>7</v>
      </c>
      <c r="G7" s="40">
        <v>5</v>
      </c>
      <c r="H7" s="40">
        <v>5</v>
      </c>
      <c r="I7" s="40">
        <v>6</v>
      </c>
      <c r="J7" s="40">
        <v>8</v>
      </c>
      <c r="K7" s="40">
        <v>8</v>
      </c>
      <c r="L7" s="40" t="s">
        <v>92</v>
      </c>
      <c r="M7" s="25"/>
      <c r="N7" s="25"/>
      <c r="O7" s="25"/>
    </row>
    <row r="8" spans="1:15" ht="13" x14ac:dyDescent="0.3">
      <c r="A8" s="36">
        <v>11</v>
      </c>
      <c r="B8" s="37">
        <v>3946.8615881432929</v>
      </c>
      <c r="C8" s="37">
        <v>847.48743958672094</v>
      </c>
      <c r="D8" s="38" t="s">
        <v>100</v>
      </c>
      <c r="E8" s="37">
        <v>14</v>
      </c>
      <c r="F8" s="40">
        <v>9</v>
      </c>
      <c r="G8" s="40">
        <v>9</v>
      </c>
      <c r="H8" s="40">
        <v>10</v>
      </c>
      <c r="I8" s="40">
        <v>10</v>
      </c>
      <c r="J8" s="40">
        <v>11</v>
      </c>
      <c r="K8" s="40">
        <v>11</v>
      </c>
      <c r="L8" s="40" t="s">
        <v>92</v>
      </c>
      <c r="M8" s="25"/>
      <c r="N8" s="25"/>
      <c r="O8" s="25"/>
    </row>
    <row r="9" spans="1:15" ht="13" x14ac:dyDescent="0.3">
      <c r="A9" s="36">
        <v>3</v>
      </c>
      <c r="B9" s="37">
        <v>4577.6462778243767</v>
      </c>
      <c r="C9" s="37">
        <v>982.93229612647292</v>
      </c>
      <c r="D9" s="38" t="s">
        <v>93</v>
      </c>
      <c r="E9" s="37">
        <v>11</v>
      </c>
      <c r="F9" s="40">
        <v>10</v>
      </c>
      <c r="G9" s="40">
        <v>7</v>
      </c>
      <c r="H9" s="40">
        <v>2</v>
      </c>
      <c r="I9" s="40">
        <v>2</v>
      </c>
      <c r="J9" s="40">
        <v>1</v>
      </c>
      <c r="K9" s="40">
        <v>3</v>
      </c>
      <c r="L9" s="40" t="s">
        <v>92</v>
      </c>
      <c r="M9" s="25"/>
      <c r="N9" s="25"/>
      <c r="O9" s="25"/>
    </row>
    <row r="10" spans="1:15" ht="13" x14ac:dyDescent="0.3">
      <c r="A10" s="36">
        <v>4</v>
      </c>
      <c r="B10" s="37">
        <v>4526.1042083630091</v>
      </c>
      <c r="C10" s="37">
        <v>971.86495679791938</v>
      </c>
      <c r="D10" s="38" t="s">
        <v>94</v>
      </c>
      <c r="E10" s="37">
        <v>5</v>
      </c>
      <c r="F10" s="40">
        <v>6</v>
      </c>
      <c r="G10" s="40">
        <v>6</v>
      </c>
      <c r="H10" s="40">
        <v>7</v>
      </c>
      <c r="I10" s="40">
        <v>3</v>
      </c>
      <c r="J10" s="40">
        <v>3</v>
      </c>
      <c r="K10" s="40">
        <v>4</v>
      </c>
      <c r="L10" s="40" t="s">
        <v>92</v>
      </c>
      <c r="M10" s="25"/>
      <c r="N10" s="25"/>
      <c r="O10" s="25"/>
    </row>
    <row r="11" spans="1:15" ht="13" x14ac:dyDescent="0.3">
      <c r="A11" s="36">
        <v>12</v>
      </c>
      <c r="B11" s="37">
        <v>3344.4415314871508</v>
      </c>
      <c r="C11" s="37">
        <v>718.13316151806077</v>
      </c>
      <c r="D11" s="38" t="s">
        <v>78</v>
      </c>
      <c r="E11" s="37">
        <v>7</v>
      </c>
      <c r="F11" s="40">
        <v>12</v>
      </c>
      <c r="G11" s="40">
        <v>12</v>
      </c>
      <c r="H11" s="40">
        <v>12</v>
      </c>
      <c r="I11" s="40">
        <v>12</v>
      </c>
      <c r="J11" s="40">
        <v>12</v>
      </c>
      <c r="K11" s="40">
        <v>12</v>
      </c>
      <c r="L11" s="40" t="s">
        <v>92</v>
      </c>
      <c r="M11" s="25"/>
      <c r="N11" s="25"/>
      <c r="O11" s="25"/>
    </row>
    <row r="12" spans="1:15" ht="13" x14ac:dyDescent="0.3">
      <c r="A12" s="36">
        <v>2</v>
      </c>
      <c r="B12" s="37">
        <v>4580.2684599437243</v>
      </c>
      <c r="C12" s="37">
        <v>983.49534257764105</v>
      </c>
      <c r="D12" s="38" t="s">
        <v>26</v>
      </c>
      <c r="E12" s="37">
        <v>1</v>
      </c>
      <c r="F12" s="40">
        <v>2</v>
      </c>
      <c r="G12" s="40">
        <v>4</v>
      </c>
      <c r="H12" s="40">
        <v>4</v>
      </c>
      <c r="I12" s="40">
        <v>7</v>
      </c>
      <c r="J12" s="40">
        <v>5</v>
      </c>
      <c r="K12" s="40">
        <v>2</v>
      </c>
      <c r="L12" s="40" t="s">
        <v>92</v>
      </c>
      <c r="M12" s="25"/>
      <c r="N12" s="25"/>
      <c r="O12" s="25"/>
    </row>
    <row r="13" spans="1:15" ht="13" x14ac:dyDescent="0.3">
      <c r="A13" s="36">
        <v>6</v>
      </c>
      <c r="B13" s="37">
        <v>4363.2162126860148</v>
      </c>
      <c r="C13" s="37">
        <v>936.88893159085126</v>
      </c>
      <c r="D13" s="38" t="s">
        <v>95</v>
      </c>
      <c r="E13" s="37">
        <v>9</v>
      </c>
      <c r="F13" s="40">
        <v>8</v>
      </c>
      <c r="G13" s="40">
        <v>10</v>
      </c>
      <c r="H13" s="40">
        <v>9</v>
      </c>
      <c r="I13" s="40">
        <v>4</v>
      </c>
      <c r="J13" s="40">
        <v>4</v>
      </c>
      <c r="K13" s="40">
        <v>6</v>
      </c>
      <c r="L13" s="40" t="s">
        <v>92</v>
      </c>
      <c r="M13" s="25"/>
      <c r="N13" s="25"/>
      <c r="O13" s="25"/>
    </row>
    <row r="14" spans="1:15" ht="13" x14ac:dyDescent="0.3">
      <c r="A14" s="36">
        <v>1</v>
      </c>
      <c r="B14" s="37">
        <v>4657.1328420725486</v>
      </c>
      <c r="C14" s="37">
        <v>1000</v>
      </c>
      <c r="D14" s="38" t="s">
        <v>13</v>
      </c>
      <c r="E14" s="37">
        <v>10</v>
      </c>
      <c r="F14" s="40">
        <v>1</v>
      </c>
      <c r="G14" s="40">
        <v>1</v>
      </c>
      <c r="H14" s="40">
        <v>1</v>
      </c>
      <c r="I14" s="40">
        <v>1</v>
      </c>
      <c r="J14" s="40">
        <v>2</v>
      </c>
      <c r="K14" s="40">
        <v>1</v>
      </c>
      <c r="L14" s="40" t="s">
        <v>92</v>
      </c>
      <c r="M14" s="25"/>
      <c r="N14" s="25"/>
      <c r="O14" s="25"/>
    </row>
    <row r="15" spans="1:15" ht="13" x14ac:dyDescent="0.3">
      <c r="A15" s="36">
        <v>14</v>
      </c>
      <c r="B15" s="37">
        <v>2267.108715633799</v>
      </c>
      <c r="C15" s="37">
        <v>486.80353181097468</v>
      </c>
      <c r="D15" s="38" t="s">
        <v>101</v>
      </c>
      <c r="E15" s="37">
        <v>8</v>
      </c>
      <c r="F15" s="40">
        <v>14</v>
      </c>
      <c r="G15" s="40">
        <v>14</v>
      </c>
      <c r="H15" s="40">
        <v>14</v>
      </c>
      <c r="I15" s="40">
        <v>14</v>
      </c>
      <c r="J15" s="40">
        <v>14</v>
      </c>
      <c r="K15" s="40">
        <v>14</v>
      </c>
      <c r="L15" s="40" t="s">
        <v>92</v>
      </c>
      <c r="M15" s="25"/>
      <c r="N15" s="25"/>
      <c r="O15" s="25"/>
    </row>
    <row r="16" spans="1:15" ht="13" x14ac:dyDescent="0.3">
      <c r="A16" s="36">
        <v>10</v>
      </c>
      <c r="B16" s="37">
        <v>3978.4089595649757</v>
      </c>
      <c r="C16" s="37">
        <v>854.26142961266214</v>
      </c>
      <c r="D16" s="38" t="s">
        <v>99</v>
      </c>
      <c r="E16" s="37">
        <v>3</v>
      </c>
      <c r="F16" s="40">
        <v>11</v>
      </c>
      <c r="G16" s="40">
        <v>11</v>
      </c>
      <c r="H16" s="40">
        <v>11</v>
      </c>
      <c r="I16" s="40">
        <v>11</v>
      </c>
      <c r="J16" s="40">
        <v>10</v>
      </c>
      <c r="K16" s="40">
        <v>10</v>
      </c>
      <c r="L16" s="40" t="s">
        <v>92</v>
      </c>
      <c r="M16" s="25"/>
      <c r="N16" s="25"/>
      <c r="O16" s="25"/>
    </row>
  </sheetData>
  <sortState xmlns:xlrd2="http://schemas.microsoft.com/office/spreadsheetml/2017/richdata2" ref="A2:O16">
    <sortCondition ref="D2:D16"/>
  </sortState>
  <conditionalFormatting sqref="A8:A15 F8:O15 I2:O7">
    <cfRule type="cellIs" dxfId="20" priority="1" stopIfTrue="1" operator="equal">
      <formula>1</formula>
    </cfRule>
    <cfRule type="cellIs" dxfId="19" priority="2" stopIfTrue="1" operator="equal">
      <formula>2</formula>
    </cfRule>
    <cfRule type="cellIs" dxfId="18" priority="3" stopIfTrue="1" operator="equal">
      <formula>3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17"/>
  <sheetViews>
    <sheetView zoomScaleNormal="100" workbookViewId="0">
      <selection activeCell="C2" sqref="C2:D17"/>
    </sheetView>
  </sheetViews>
  <sheetFormatPr baseColWidth="10" defaultColWidth="9.81640625" defaultRowHeight="12.5" x14ac:dyDescent="0.25"/>
  <cols>
    <col min="3" max="3" width="9.1796875" bestFit="1" customWidth="1"/>
    <col min="4" max="4" width="21.7265625" bestFit="1" customWidth="1"/>
    <col min="5" max="5" width="8" bestFit="1" customWidth="1"/>
    <col min="6" max="14" width="3.36328125" bestFit="1" customWidth="1"/>
    <col min="15" max="21" width="4.36328125" bestFit="1" customWidth="1"/>
    <col min="22" max="22" width="5.6328125" customWidth="1"/>
    <col min="23" max="24" width="4.36328125" bestFit="1" customWidth="1"/>
  </cols>
  <sheetData>
    <row r="1" spans="1:24" ht="13.5" thickBot="1" x14ac:dyDescent="0.3">
      <c r="A1" s="49" t="s">
        <v>58</v>
      </c>
      <c r="B1" s="50" t="s">
        <v>59</v>
      </c>
      <c r="C1" s="50" t="s">
        <v>60</v>
      </c>
      <c r="D1" s="50" t="s">
        <v>61</v>
      </c>
      <c r="E1" s="50" t="s">
        <v>64</v>
      </c>
      <c r="F1" s="51">
        <v>1</v>
      </c>
      <c r="G1" s="51">
        <v>2</v>
      </c>
      <c r="H1" s="51">
        <v>3</v>
      </c>
      <c r="I1" s="51">
        <v>4</v>
      </c>
      <c r="J1" s="51">
        <v>5</v>
      </c>
      <c r="K1" s="51">
        <v>6</v>
      </c>
      <c r="L1" s="51">
        <v>7</v>
      </c>
      <c r="M1" s="51">
        <v>8</v>
      </c>
      <c r="N1" s="51">
        <v>9</v>
      </c>
      <c r="O1" s="51">
        <v>10</v>
      </c>
      <c r="P1" s="51">
        <v>11</v>
      </c>
      <c r="Q1" s="51">
        <v>12</v>
      </c>
      <c r="R1" s="51">
        <v>13</v>
      </c>
      <c r="S1" s="51">
        <v>14</v>
      </c>
      <c r="T1" s="51">
        <v>15</v>
      </c>
      <c r="U1" s="51">
        <v>16</v>
      </c>
      <c r="V1" s="51">
        <v>17</v>
      </c>
      <c r="W1" s="51">
        <v>18</v>
      </c>
      <c r="X1" s="51">
        <v>19</v>
      </c>
    </row>
    <row r="2" spans="1:24" ht="13" x14ac:dyDescent="0.3">
      <c r="A2" s="52">
        <v>1</v>
      </c>
      <c r="B2" s="3">
        <v>15811.896595670656</v>
      </c>
      <c r="C2" s="3">
        <v>1000</v>
      </c>
      <c r="D2" s="4" t="s">
        <v>32</v>
      </c>
      <c r="E2" s="3">
        <v>16</v>
      </c>
      <c r="F2" s="53">
        <v>2</v>
      </c>
      <c r="G2" s="54">
        <v>5</v>
      </c>
      <c r="H2" s="54">
        <v>6</v>
      </c>
      <c r="I2" s="54">
        <v>2</v>
      </c>
      <c r="J2" s="54">
        <v>1</v>
      </c>
      <c r="K2" s="54">
        <v>1</v>
      </c>
      <c r="L2" s="54">
        <v>1</v>
      </c>
      <c r="M2" s="54">
        <v>1</v>
      </c>
      <c r="N2" s="54">
        <v>1</v>
      </c>
      <c r="O2" s="54">
        <v>1</v>
      </c>
      <c r="P2" s="54">
        <v>1</v>
      </c>
      <c r="Q2" s="54">
        <v>1</v>
      </c>
      <c r="R2" s="54">
        <v>1</v>
      </c>
      <c r="S2" s="54">
        <v>1</v>
      </c>
      <c r="T2" s="54">
        <v>1</v>
      </c>
      <c r="U2" s="54">
        <v>1</v>
      </c>
      <c r="V2" s="54">
        <v>1</v>
      </c>
      <c r="W2" s="54">
        <v>1</v>
      </c>
      <c r="X2" s="54">
        <v>1</v>
      </c>
    </row>
    <row r="3" spans="1:24" ht="13" x14ac:dyDescent="0.3">
      <c r="A3" s="52">
        <v>2</v>
      </c>
      <c r="B3" s="3">
        <v>15533.101779428294</v>
      </c>
      <c r="C3" s="3">
        <v>982.36803443815234</v>
      </c>
      <c r="D3" s="4" t="s">
        <v>27</v>
      </c>
      <c r="E3" s="3">
        <v>5</v>
      </c>
      <c r="F3" s="54">
        <v>5</v>
      </c>
      <c r="G3" s="54">
        <v>1</v>
      </c>
      <c r="H3" s="54">
        <v>1</v>
      </c>
      <c r="I3" s="54">
        <v>1</v>
      </c>
      <c r="J3" s="54">
        <v>2</v>
      </c>
      <c r="K3" s="54">
        <v>3</v>
      </c>
      <c r="L3" s="54">
        <v>5</v>
      </c>
      <c r="M3" s="54">
        <v>5</v>
      </c>
      <c r="N3" s="54">
        <v>5</v>
      </c>
      <c r="O3" s="54">
        <v>3</v>
      </c>
      <c r="P3" s="54">
        <v>3</v>
      </c>
      <c r="Q3" s="54">
        <v>2</v>
      </c>
      <c r="R3" s="54">
        <v>2</v>
      </c>
      <c r="S3" s="54">
        <v>2</v>
      </c>
      <c r="T3" s="54">
        <v>3</v>
      </c>
      <c r="U3" s="54">
        <v>2</v>
      </c>
      <c r="V3" s="54">
        <v>2</v>
      </c>
      <c r="W3" s="54">
        <v>2</v>
      </c>
      <c r="X3" s="54">
        <v>2</v>
      </c>
    </row>
    <row r="4" spans="1:24" ht="13" x14ac:dyDescent="0.3">
      <c r="A4" s="52">
        <v>3</v>
      </c>
      <c r="B4" s="3">
        <v>15435.340158415822</v>
      </c>
      <c r="C4" s="3">
        <v>976.18524539567647</v>
      </c>
      <c r="D4" s="4" t="s">
        <v>102</v>
      </c>
      <c r="E4" s="3">
        <v>8</v>
      </c>
      <c r="F4" s="54">
        <v>3</v>
      </c>
      <c r="G4" s="54">
        <v>2</v>
      </c>
      <c r="H4" s="54">
        <v>2</v>
      </c>
      <c r="I4" s="54">
        <v>3</v>
      </c>
      <c r="J4" s="54">
        <v>3</v>
      </c>
      <c r="K4" s="54">
        <v>2</v>
      </c>
      <c r="L4" s="54">
        <v>2</v>
      </c>
      <c r="M4" s="54">
        <v>3</v>
      </c>
      <c r="N4" s="54">
        <v>3</v>
      </c>
      <c r="O4" s="54">
        <v>4</v>
      </c>
      <c r="P4" s="54">
        <v>2</v>
      </c>
      <c r="Q4" s="54">
        <v>3</v>
      </c>
      <c r="R4" s="54">
        <v>3</v>
      </c>
      <c r="S4" s="54">
        <v>3</v>
      </c>
      <c r="T4" s="54">
        <v>2</v>
      </c>
      <c r="U4" s="54">
        <v>3</v>
      </c>
      <c r="V4" s="54">
        <v>3</v>
      </c>
      <c r="W4" s="54">
        <v>3</v>
      </c>
      <c r="X4" s="54">
        <v>3</v>
      </c>
    </row>
    <row r="5" spans="1:24" ht="13" x14ac:dyDescent="0.3">
      <c r="A5" s="52">
        <v>4</v>
      </c>
      <c r="B5" s="3">
        <v>15125.892545553132</v>
      </c>
      <c r="C5" s="3">
        <v>956.61468907497454</v>
      </c>
      <c r="D5" s="4" t="s">
        <v>103</v>
      </c>
      <c r="E5" s="3">
        <v>10</v>
      </c>
      <c r="F5" s="54">
        <v>8</v>
      </c>
      <c r="G5" s="54">
        <v>10</v>
      </c>
      <c r="H5" s="54">
        <v>8</v>
      </c>
      <c r="I5" s="54">
        <v>7</v>
      </c>
      <c r="J5" s="54">
        <v>8</v>
      </c>
      <c r="K5" s="54">
        <v>8</v>
      </c>
      <c r="L5" s="54">
        <v>9</v>
      </c>
      <c r="M5" s="54">
        <v>10</v>
      </c>
      <c r="N5" s="54">
        <v>7</v>
      </c>
      <c r="O5" s="54">
        <v>8</v>
      </c>
      <c r="P5" s="54">
        <v>6</v>
      </c>
      <c r="Q5" s="54">
        <v>6</v>
      </c>
      <c r="R5" s="54">
        <v>6</v>
      </c>
      <c r="S5" s="54">
        <v>6</v>
      </c>
      <c r="T5" s="54">
        <v>6</v>
      </c>
      <c r="U5" s="54">
        <v>7</v>
      </c>
      <c r="V5" s="54">
        <v>5</v>
      </c>
      <c r="W5" s="54">
        <v>5</v>
      </c>
      <c r="X5" s="54">
        <v>4</v>
      </c>
    </row>
    <row r="6" spans="1:24" ht="13" x14ac:dyDescent="0.3">
      <c r="A6" s="52">
        <v>5</v>
      </c>
      <c r="B6" s="3">
        <v>15105.153509555937</v>
      </c>
      <c r="C6" s="3">
        <v>955.30307943525088</v>
      </c>
      <c r="D6" s="4" t="s">
        <v>20</v>
      </c>
      <c r="E6" s="3">
        <v>15</v>
      </c>
      <c r="F6" s="54">
        <v>4</v>
      </c>
      <c r="G6" s="54">
        <v>3</v>
      </c>
      <c r="H6" s="54">
        <v>5</v>
      </c>
      <c r="I6" s="54">
        <v>5</v>
      </c>
      <c r="J6" s="54">
        <v>5</v>
      </c>
      <c r="K6" s="54">
        <v>4</v>
      </c>
      <c r="L6" s="54">
        <v>4</v>
      </c>
      <c r="M6" s="54">
        <v>4</v>
      </c>
      <c r="N6" s="54">
        <v>4</v>
      </c>
      <c r="O6" s="54">
        <v>5</v>
      </c>
      <c r="P6" s="54">
        <v>5</v>
      </c>
      <c r="Q6" s="54">
        <v>5</v>
      </c>
      <c r="R6" s="54">
        <v>5</v>
      </c>
      <c r="S6" s="54">
        <v>4</v>
      </c>
      <c r="T6" s="54">
        <v>4</v>
      </c>
      <c r="U6" s="54">
        <v>4</v>
      </c>
      <c r="V6" s="54">
        <v>4</v>
      </c>
      <c r="W6" s="54">
        <v>4</v>
      </c>
      <c r="X6" s="54">
        <v>5</v>
      </c>
    </row>
    <row r="7" spans="1:24" ht="13" x14ac:dyDescent="0.3">
      <c r="A7" s="52">
        <v>6</v>
      </c>
      <c r="B7" s="3">
        <v>14932.974306846798</v>
      </c>
      <c r="C7" s="3">
        <v>944.41386056973658</v>
      </c>
      <c r="D7" s="4" t="s">
        <v>25</v>
      </c>
      <c r="E7" s="3">
        <v>7</v>
      </c>
      <c r="F7" s="54">
        <v>10</v>
      </c>
      <c r="G7" s="54">
        <v>6</v>
      </c>
      <c r="H7" s="54">
        <v>9</v>
      </c>
      <c r="I7" s="54">
        <v>9</v>
      </c>
      <c r="J7" s="54">
        <v>6</v>
      </c>
      <c r="K7" s="54">
        <v>6</v>
      </c>
      <c r="L7" s="54">
        <v>6</v>
      </c>
      <c r="M7" s="54">
        <v>6</v>
      </c>
      <c r="N7" s="54">
        <v>6</v>
      </c>
      <c r="O7" s="54">
        <v>6</v>
      </c>
      <c r="P7" s="54">
        <v>7</v>
      </c>
      <c r="Q7" s="54">
        <v>8</v>
      </c>
      <c r="R7" s="54">
        <v>8</v>
      </c>
      <c r="S7" s="54">
        <v>7</v>
      </c>
      <c r="T7" s="54">
        <v>7</v>
      </c>
      <c r="U7" s="54">
        <v>6</v>
      </c>
      <c r="V7" s="54">
        <v>7</v>
      </c>
      <c r="W7" s="54">
        <v>6</v>
      </c>
      <c r="X7" s="54">
        <v>6</v>
      </c>
    </row>
    <row r="8" spans="1:24" ht="13" x14ac:dyDescent="0.3">
      <c r="A8" s="52">
        <v>7</v>
      </c>
      <c r="B8" s="3">
        <v>14684.388683966308</v>
      </c>
      <c r="C8" s="3">
        <v>928.69243073515531</v>
      </c>
      <c r="D8" s="4" t="s">
        <v>104</v>
      </c>
      <c r="E8" s="3">
        <v>14</v>
      </c>
      <c r="F8" s="54">
        <v>6</v>
      </c>
      <c r="G8" s="54">
        <v>8</v>
      </c>
      <c r="H8" s="54">
        <v>3</v>
      </c>
      <c r="I8" s="54">
        <v>6</v>
      </c>
      <c r="J8" s="54">
        <v>4</v>
      </c>
      <c r="K8" s="54">
        <v>5</v>
      </c>
      <c r="L8" s="54">
        <v>3</v>
      </c>
      <c r="M8" s="54">
        <v>2</v>
      </c>
      <c r="N8" s="54">
        <v>2</v>
      </c>
      <c r="O8" s="54">
        <v>2</v>
      </c>
      <c r="P8" s="54">
        <v>4</v>
      </c>
      <c r="Q8" s="54">
        <v>4</v>
      </c>
      <c r="R8" s="54">
        <v>4</v>
      </c>
      <c r="S8" s="54">
        <v>5</v>
      </c>
      <c r="T8" s="54">
        <v>5</v>
      </c>
      <c r="U8" s="54">
        <v>5</v>
      </c>
      <c r="V8" s="54">
        <v>6</v>
      </c>
      <c r="W8" s="54">
        <v>7</v>
      </c>
      <c r="X8" s="54">
        <v>7</v>
      </c>
    </row>
    <row r="9" spans="1:24" ht="13" x14ac:dyDescent="0.3">
      <c r="A9" s="52">
        <v>8</v>
      </c>
      <c r="B9" s="3">
        <v>14658.005904063924</v>
      </c>
      <c r="C9" s="3">
        <v>927.02389086438427</v>
      </c>
      <c r="D9" s="4" t="s">
        <v>76</v>
      </c>
      <c r="E9" s="3">
        <v>3</v>
      </c>
      <c r="F9" s="54">
        <v>1</v>
      </c>
      <c r="G9" s="54">
        <v>4</v>
      </c>
      <c r="H9" s="54">
        <v>4</v>
      </c>
      <c r="I9" s="54">
        <v>4</v>
      </c>
      <c r="J9" s="54">
        <v>7</v>
      </c>
      <c r="K9" s="54">
        <v>7</v>
      </c>
      <c r="L9" s="54">
        <v>7</v>
      </c>
      <c r="M9" s="54">
        <v>7</v>
      </c>
      <c r="N9" s="54">
        <v>11</v>
      </c>
      <c r="O9" s="54">
        <v>7</v>
      </c>
      <c r="P9" s="54">
        <v>9</v>
      </c>
      <c r="Q9" s="54">
        <v>9</v>
      </c>
      <c r="R9" s="54">
        <v>9</v>
      </c>
      <c r="S9" s="54">
        <v>9</v>
      </c>
      <c r="T9" s="54">
        <v>10</v>
      </c>
      <c r="U9" s="54">
        <v>8</v>
      </c>
      <c r="V9" s="54">
        <v>8</v>
      </c>
      <c r="W9" s="54">
        <v>8</v>
      </c>
      <c r="X9" s="54">
        <v>8</v>
      </c>
    </row>
    <row r="10" spans="1:24" ht="13" x14ac:dyDescent="0.3">
      <c r="A10" s="52">
        <v>9</v>
      </c>
      <c r="B10" s="3">
        <v>14588.374005493115</v>
      </c>
      <c r="C10" s="3">
        <v>922.62012448825749</v>
      </c>
      <c r="D10" s="4" t="s">
        <v>36</v>
      </c>
      <c r="E10" s="3">
        <v>9</v>
      </c>
      <c r="F10" s="54">
        <v>14</v>
      </c>
      <c r="G10" s="54">
        <v>12</v>
      </c>
      <c r="H10" s="54">
        <v>12</v>
      </c>
      <c r="I10" s="54">
        <v>11</v>
      </c>
      <c r="J10" s="54">
        <v>10</v>
      </c>
      <c r="K10" s="54">
        <v>10</v>
      </c>
      <c r="L10" s="54">
        <v>11</v>
      </c>
      <c r="M10" s="54">
        <v>12</v>
      </c>
      <c r="N10" s="54">
        <v>12</v>
      </c>
      <c r="O10" s="54">
        <v>12</v>
      </c>
      <c r="P10" s="54">
        <v>12</v>
      </c>
      <c r="Q10" s="54">
        <v>11</v>
      </c>
      <c r="R10" s="54">
        <v>10</v>
      </c>
      <c r="S10" s="54">
        <v>10</v>
      </c>
      <c r="T10" s="54">
        <v>8</v>
      </c>
      <c r="U10" s="54">
        <v>10</v>
      </c>
      <c r="V10" s="54">
        <v>9</v>
      </c>
      <c r="W10" s="54">
        <v>9</v>
      </c>
      <c r="X10" s="54">
        <v>9</v>
      </c>
    </row>
    <row r="11" spans="1:24" ht="13" x14ac:dyDescent="0.3">
      <c r="A11" s="52">
        <v>10</v>
      </c>
      <c r="B11" s="3">
        <v>14244.933113040626</v>
      </c>
      <c r="C11" s="3">
        <v>900.89971350691303</v>
      </c>
      <c r="D11" s="4" t="s">
        <v>18</v>
      </c>
      <c r="E11" s="3">
        <v>4</v>
      </c>
      <c r="F11" s="54">
        <v>9</v>
      </c>
      <c r="G11" s="54">
        <v>9</v>
      </c>
      <c r="H11" s="54">
        <v>10</v>
      </c>
      <c r="I11" s="54">
        <v>10</v>
      </c>
      <c r="J11" s="54">
        <v>11</v>
      </c>
      <c r="K11" s="54">
        <v>11</v>
      </c>
      <c r="L11" s="54">
        <v>10</v>
      </c>
      <c r="M11" s="54">
        <v>9</v>
      </c>
      <c r="N11" s="54">
        <v>9</v>
      </c>
      <c r="O11" s="54">
        <v>9</v>
      </c>
      <c r="P11" s="54">
        <v>8</v>
      </c>
      <c r="Q11" s="54">
        <v>7</v>
      </c>
      <c r="R11" s="54">
        <v>7</v>
      </c>
      <c r="S11" s="54">
        <v>8</v>
      </c>
      <c r="T11" s="54">
        <v>9</v>
      </c>
      <c r="U11" s="54">
        <v>9</v>
      </c>
      <c r="V11" s="54">
        <v>10</v>
      </c>
      <c r="W11" s="54">
        <v>10</v>
      </c>
      <c r="X11" s="54">
        <v>10</v>
      </c>
    </row>
    <row r="12" spans="1:24" ht="13" x14ac:dyDescent="0.3">
      <c r="A12" s="52">
        <v>11</v>
      </c>
      <c r="B12" s="3">
        <v>14082.535012029835</v>
      </c>
      <c r="C12" s="3">
        <v>890.62908594315468</v>
      </c>
      <c r="D12" s="4" t="s">
        <v>15</v>
      </c>
      <c r="E12" s="3">
        <v>1</v>
      </c>
      <c r="F12" s="54">
        <v>11</v>
      </c>
      <c r="G12" s="54">
        <v>11</v>
      </c>
      <c r="H12" s="54">
        <v>11</v>
      </c>
      <c r="I12" s="54">
        <v>12</v>
      </c>
      <c r="J12" s="54">
        <v>12</v>
      </c>
      <c r="K12" s="54">
        <v>12</v>
      </c>
      <c r="L12" s="54">
        <v>12</v>
      </c>
      <c r="M12" s="54">
        <v>11</v>
      </c>
      <c r="N12" s="54">
        <v>8</v>
      </c>
      <c r="O12" s="54">
        <v>10</v>
      </c>
      <c r="P12" s="54">
        <v>10</v>
      </c>
      <c r="Q12" s="54">
        <v>10</v>
      </c>
      <c r="R12" s="54">
        <v>11</v>
      </c>
      <c r="S12" s="54">
        <v>11</v>
      </c>
      <c r="T12" s="54">
        <v>11</v>
      </c>
      <c r="U12" s="54">
        <v>11</v>
      </c>
      <c r="V12" s="54">
        <v>11</v>
      </c>
      <c r="W12" s="54">
        <v>11</v>
      </c>
      <c r="X12" s="54">
        <v>11</v>
      </c>
    </row>
    <row r="13" spans="1:24" ht="13" x14ac:dyDescent="0.3">
      <c r="A13" s="52">
        <v>12</v>
      </c>
      <c r="B13" s="3">
        <v>13820.32744508898</v>
      </c>
      <c r="C13" s="3">
        <v>874.04615641573491</v>
      </c>
      <c r="D13" s="4" t="s">
        <v>43</v>
      </c>
      <c r="E13" s="3">
        <v>13</v>
      </c>
      <c r="F13" s="54">
        <v>7</v>
      </c>
      <c r="G13" s="54">
        <v>7</v>
      </c>
      <c r="H13" s="54">
        <v>7</v>
      </c>
      <c r="I13" s="54">
        <v>8</v>
      </c>
      <c r="J13" s="54">
        <v>9</v>
      </c>
      <c r="K13" s="54">
        <v>9</v>
      </c>
      <c r="L13" s="54">
        <v>8</v>
      </c>
      <c r="M13" s="54">
        <v>8</v>
      </c>
      <c r="N13" s="54">
        <v>10</v>
      </c>
      <c r="O13" s="54">
        <v>11</v>
      </c>
      <c r="P13" s="54">
        <v>11</v>
      </c>
      <c r="Q13" s="54">
        <v>12</v>
      </c>
      <c r="R13" s="54">
        <v>12</v>
      </c>
      <c r="S13" s="54">
        <v>12</v>
      </c>
      <c r="T13" s="54">
        <v>12</v>
      </c>
      <c r="U13" s="54">
        <v>12</v>
      </c>
      <c r="V13" s="54">
        <v>12</v>
      </c>
      <c r="W13" s="54">
        <v>12</v>
      </c>
      <c r="X13" s="54">
        <v>12</v>
      </c>
    </row>
    <row r="14" spans="1:24" ht="13" x14ac:dyDescent="0.3">
      <c r="A14" s="52">
        <v>13</v>
      </c>
      <c r="B14" s="3">
        <v>13310.266598547028</v>
      </c>
      <c r="C14" s="3">
        <v>841.7881130206365</v>
      </c>
      <c r="D14" s="4" t="s">
        <v>28</v>
      </c>
      <c r="E14" s="3">
        <v>6</v>
      </c>
      <c r="F14" s="54">
        <v>13</v>
      </c>
      <c r="G14" s="54">
        <v>13</v>
      </c>
      <c r="H14" s="54">
        <v>13</v>
      </c>
      <c r="I14" s="54">
        <v>13</v>
      </c>
      <c r="J14" s="54">
        <v>13</v>
      </c>
      <c r="K14" s="54">
        <v>13</v>
      </c>
      <c r="L14" s="54">
        <v>13</v>
      </c>
      <c r="M14" s="54">
        <v>13</v>
      </c>
      <c r="N14" s="54">
        <v>13</v>
      </c>
      <c r="O14" s="54">
        <v>14</v>
      </c>
      <c r="P14" s="54">
        <v>13</v>
      </c>
      <c r="Q14" s="54">
        <v>14</v>
      </c>
      <c r="R14" s="54">
        <v>13</v>
      </c>
      <c r="S14" s="54">
        <v>13</v>
      </c>
      <c r="T14" s="54">
        <v>13</v>
      </c>
      <c r="U14" s="54">
        <v>13</v>
      </c>
      <c r="V14" s="54">
        <v>13</v>
      </c>
      <c r="W14" s="54">
        <v>13</v>
      </c>
      <c r="X14" s="54">
        <v>13</v>
      </c>
    </row>
    <row r="15" spans="1:24" ht="13" x14ac:dyDescent="0.3">
      <c r="A15" s="52">
        <v>14</v>
      </c>
      <c r="B15" s="3">
        <v>13280.189012609151</v>
      </c>
      <c r="C15" s="3">
        <v>839.88590061013338</v>
      </c>
      <c r="D15" s="4" t="s">
        <v>73</v>
      </c>
      <c r="E15" s="3">
        <v>2</v>
      </c>
      <c r="F15" s="54">
        <v>12</v>
      </c>
      <c r="G15" s="54">
        <v>14</v>
      </c>
      <c r="H15" s="54">
        <v>14</v>
      </c>
      <c r="I15" s="54">
        <v>14</v>
      </c>
      <c r="J15" s="54">
        <v>14</v>
      </c>
      <c r="K15" s="54">
        <v>14</v>
      </c>
      <c r="L15" s="54">
        <v>14</v>
      </c>
      <c r="M15" s="54">
        <v>14</v>
      </c>
      <c r="N15" s="54">
        <v>14</v>
      </c>
      <c r="O15" s="54">
        <v>13</v>
      </c>
      <c r="P15" s="54">
        <v>14</v>
      </c>
      <c r="Q15" s="54">
        <v>13</v>
      </c>
      <c r="R15" s="54">
        <v>14</v>
      </c>
      <c r="S15" s="54">
        <v>14</v>
      </c>
      <c r="T15" s="54">
        <v>14</v>
      </c>
      <c r="U15" s="54">
        <v>14</v>
      </c>
      <c r="V15" s="54">
        <v>14</v>
      </c>
      <c r="W15" s="54">
        <v>14</v>
      </c>
      <c r="X15" s="54">
        <v>14</v>
      </c>
    </row>
    <row r="16" spans="1:24" ht="13" x14ac:dyDescent="0.3">
      <c r="A16" s="52">
        <v>15</v>
      </c>
      <c r="B16" s="3">
        <v>11377.325455885533</v>
      </c>
      <c r="C16" s="3">
        <v>719.54211103307352</v>
      </c>
      <c r="D16" s="4" t="s">
        <v>45</v>
      </c>
      <c r="E16" s="3">
        <v>11</v>
      </c>
      <c r="F16" s="54">
        <v>15</v>
      </c>
      <c r="G16" s="54">
        <v>15</v>
      </c>
      <c r="H16" s="54">
        <v>15</v>
      </c>
      <c r="I16" s="54">
        <v>15</v>
      </c>
      <c r="J16" s="54">
        <v>15</v>
      </c>
      <c r="K16" s="54">
        <v>15</v>
      </c>
      <c r="L16" s="54">
        <v>15</v>
      </c>
      <c r="M16" s="54">
        <v>15</v>
      </c>
      <c r="N16" s="54">
        <v>15</v>
      </c>
      <c r="O16" s="54">
        <v>15</v>
      </c>
      <c r="P16" s="54">
        <v>15</v>
      </c>
      <c r="Q16" s="54">
        <v>15</v>
      </c>
      <c r="R16" s="54">
        <v>15</v>
      </c>
      <c r="S16" s="54">
        <v>15</v>
      </c>
      <c r="T16" s="54">
        <v>15</v>
      </c>
      <c r="U16" s="54">
        <v>15</v>
      </c>
      <c r="V16" s="54">
        <v>15</v>
      </c>
      <c r="W16" s="54">
        <v>15</v>
      </c>
      <c r="X16" s="54">
        <v>15</v>
      </c>
    </row>
    <row r="17" spans="1:24" ht="13" x14ac:dyDescent="0.3">
      <c r="A17" s="52">
        <v>16</v>
      </c>
      <c r="B17" s="3">
        <v>0</v>
      </c>
      <c r="C17" s="3">
        <v>0</v>
      </c>
      <c r="D17" s="4" t="s">
        <v>48</v>
      </c>
      <c r="E17" s="3">
        <v>12</v>
      </c>
      <c r="F17" s="54">
        <v>16</v>
      </c>
      <c r="G17" s="54">
        <v>16</v>
      </c>
      <c r="H17" s="54">
        <v>16</v>
      </c>
      <c r="I17" s="54">
        <v>16</v>
      </c>
      <c r="J17" s="54">
        <v>16</v>
      </c>
      <c r="K17" s="54">
        <v>16</v>
      </c>
      <c r="L17" s="54">
        <v>16</v>
      </c>
      <c r="M17" s="54">
        <v>16</v>
      </c>
      <c r="N17" s="54">
        <v>16</v>
      </c>
      <c r="O17" s="54">
        <v>16</v>
      </c>
      <c r="P17" s="54">
        <v>16</v>
      </c>
      <c r="Q17" s="54">
        <v>16</v>
      </c>
      <c r="R17" s="54">
        <v>16</v>
      </c>
      <c r="S17" s="54">
        <v>16</v>
      </c>
      <c r="T17" s="54">
        <v>16</v>
      </c>
      <c r="U17" s="54">
        <v>16</v>
      </c>
      <c r="V17" s="54">
        <v>16</v>
      </c>
      <c r="W17" s="54">
        <v>16</v>
      </c>
      <c r="X17" s="54">
        <v>16</v>
      </c>
    </row>
  </sheetData>
  <conditionalFormatting sqref="A2:A17 F2:X17">
    <cfRule type="cellIs" dxfId="17" priority="1" stopIfTrue="1" operator="equal">
      <formula>1</formula>
    </cfRule>
    <cfRule type="cellIs" dxfId="16" priority="2" stopIfTrue="1" operator="equal">
      <formula>2</formula>
    </cfRule>
    <cfRule type="cellIs" dxfId="15" priority="3" stopIfTrue="1" operator="equal">
      <formula>3</formula>
    </cfRule>
  </conditionalFormatting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6"/>
  <sheetViews>
    <sheetView zoomScaleNormal="100" workbookViewId="0">
      <selection sqref="A1:A16"/>
    </sheetView>
  </sheetViews>
  <sheetFormatPr baseColWidth="10" defaultColWidth="30.6328125" defaultRowHeight="12.5" x14ac:dyDescent="0.25"/>
  <cols>
    <col min="1" max="1" width="21.7265625" style="2" bestFit="1" customWidth="1"/>
    <col min="2" max="2" width="9.90625" style="2" bestFit="1" customWidth="1"/>
    <col min="3" max="3" width="8.7265625" style="2" bestFit="1" customWidth="1"/>
    <col min="4" max="4" width="10.90625" style="135" bestFit="1" customWidth="1"/>
    <col min="5" max="5" width="7.08984375" style="2" bestFit="1" customWidth="1"/>
    <col min="6" max="6" width="3.90625" style="135" bestFit="1" customWidth="1"/>
    <col min="7" max="7" width="30.36328125" style="135" bestFit="1" customWidth="1"/>
    <col min="8" max="8" width="4.81640625" style="135" bestFit="1" customWidth="1"/>
    <col min="9" max="16384" width="30.6328125" style="2"/>
  </cols>
  <sheetData>
    <row r="1" spans="1:8" x14ac:dyDescent="0.25">
      <c r="A1" s="133" t="s">
        <v>38</v>
      </c>
      <c r="B1" s="134">
        <v>43517</v>
      </c>
      <c r="C1" s="133" t="s">
        <v>187</v>
      </c>
      <c r="D1" s="133">
        <v>1119435</v>
      </c>
      <c r="E1" s="133" t="s">
        <v>189</v>
      </c>
      <c r="F1" s="133" t="s">
        <v>190</v>
      </c>
      <c r="G1" s="133" t="s">
        <v>233</v>
      </c>
      <c r="H1" s="133">
        <v>114</v>
      </c>
    </row>
    <row r="2" spans="1:8" x14ac:dyDescent="0.25">
      <c r="A2" s="133" t="s">
        <v>28</v>
      </c>
      <c r="B2" s="134">
        <v>43557</v>
      </c>
      <c r="C2" s="133" t="s">
        <v>187</v>
      </c>
      <c r="D2" s="133" t="s">
        <v>234</v>
      </c>
      <c r="E2" s="133" t="s">
        <v>189</v>
      </c>
      <c r="F2" s="133" t="s">
        <v>190</v>
      </c>
      <c r="G2" s="133" t="s">
        <v>235</v>
      </c>
      <c r="H2" s="133">
        <v>387</v>
      </c>
    </row>
    <row r="3" spans="1:8" x14ac:dyDescent="0.25">
      <c r="A3" s="133" t="s">
        <v>164</v>
      </c>
      <c r="B3" s="134">
        <v>43501</v>
      </c>
      <c r="C3" s="133" t="s">
        <v>187</v>
      </c>
      <c r="D3" s="133">
        <v>1601415</v>
      </c>
      <c r="E3" s="133">
        <v>2.4</v>
      </c>
      <c r="F3" s="133" t="s">
        <v>190</v>
      </c>
      <c r="G3" s="133" t="s">
        <v>165</v>
      </c>
      <c r="H3" s="133">
        <v>7252</v>
      </c>
    </row>
    <row r="4" spans="1:8" x14ac:dyDescent="0.25">
      <c r="A4" s="133" t="s">
        <v>48</v>
      </c>
      <c r="B4" s="134">
        <v>43555</v>
      </c>
      <c r="C4" s="133" t="s">
        <v>187</v>
      </c>
      <c r="D4" s="133" t="s">
        <v>192</v>
      </c>
      <c r="E4" s="133" t="s">
        <v>193</v>
      </c>
      <c r="F4" s="133" t="s">
        <v>190</v>
      </c>
      <c r="G4" s="133" t="s">
        <v>194</v>
      </c>
      <c r="H4" s="133">
        <v>249</v>
      </c>
    </row>
    <row r="5" spans="1:8" x14ac:dyDescent="0.25">
      <c r="A5" s="133" t="s">
        <v>18</v>
      </c>
      <c r="B5" s="134">
        <v>43510</v>
      </c>
      <c r="C5" s="133" t="s">
        <v>187</v>
      </c>
      <c r="D5" s="133" t="s">
        <v>195</v>
      </c>
      <c r="E5" s="133" t="s">
        <v>196</v>
      </c>
      <c r="F5" s="133" t="s">
        <v>190</v>
      </c>
      <c r="G5" s="133" t="s">
        <v>194</v>
      </c>
      <c r="H5" s="133">
        <v>67</v>
      </c>
    </row>
    <row r="6" spans="1:8" x14ac:dyDescent="0.25">
      <c r="A6" s="133" t="s">
        <v>236</v>
      </c>
      <c r="B6" s="134">
        <v>43545</v>
      </c>
      <c r="C6" s="133" t="s">
        <v>187</v>
      </c>
      <c r="D6" s="133">
        <v>1603990</v>
      </c>
      <c r="E6" s="133">
        <v>2.4</v>
      </c>
      <c r="F6" s="133" t="s">
        <v>190</v>
      </c>
      <c r="G6" s="133" t="s">
        <v>181</v>
      </c>
      <c r="H6" s="133">
        <v>7261</v>
      </c>
    </row>
    <row r="7" spans="1:8" x14ac:dyDescent="0.25">
      <c r="A7" s="133" t="s">
        <v>237</v>
      </c>
      <c r="B7" s="134">
        <v>43549</v>
      </c>
      <c r="C7" s="133" t="s">
        <v>187</v>
      </c>
      <c r="D7" s="133">
        <v>708352</v>
      </c>
      <c r="E7" s="133" t="s">
        <v>196</v>
      </c>
      <c r="F7" s="133" t="s">
        <v>190</v>
      </c>
      <c r="G7" s="133" t="s">
        <v>238</v>
      </c>
      <c r="H7" s="133">
        <v>411</v>
      </c>
    </row>
    <row r="8" spans="1:8" x14ac:dyDescent="0.25">
      <c r="A8" s="133" t="s">
        <v>168</v>
      </c>
      <c r="B8" s="134">
        <v>43501</v>
      </c>
      <c r="C8" s="133" t="s">
        <v>187</v>
      </c>
      <c r="D8" s="133">
        <v>1503316</v>
      </c>
      <c r="E8" s="133" t="s">
        <v>189</v>
      </c>
      <c r="F8" s="133" t="s">
        <v>190</v>
      </c>
      <c r="G8" s="133" t="s">
        <v>239</v>
      </c>
      <c r="H8" s="133">
        <v>465</v>
      </c>
    </row>
    <row r="9" spans="1:8" x14ac:dyDescent="0.25">
      <c r="A9" s="133" t="s">
        <v>240</v>
      </c>
      <c r="B9" s="134">
        <v>43558</v>
      </c>
      <c r="C9" s="133" t="s">
        <v>187</v>
      </c>
      <c r="D9" s="133">
        <v>508852</v>
      </c>
      <c r="E9" s="133" t="s">
        <v>189</v>
      </c>
      <c r="F9" s="133" t="s">
        <v>190</v>
      </c>
      <c r="G9" s="133" t="s">
        <v>241</v>
      </c>
      <c r="H9" s="133">
        <v>68</v>
      </c>
    </row>
    <row r="10" spans="1:8" x14ac:dyDescent="0.25">
      <c r="A10" s="133" t="s">
        <v>242</v>
      </c>
      <c r="B10" s="134">
        <v>43509</v>
      </c>
      <c r="C10" s="133" t="s">
        <v>187</v>
      </c>
      <c r="D10" s="133">
        <v>1229465</v>
      </c>
      <c r="E10" s="133" t="s">
        <v>243</v>
      </c>
      <c r="F10" s="133" t="s">
        <v>190</v>
      </c>
      <c r="G10" s="133" t="s">
        <v>244</v>
      </c>
      <c r="H10" s="133">
        <v>199</v>
      </c>
    </row>
    <row r="11" spans="1:8" x14ac:dyDescent="0.25">
      <c r="A11" s="133" t="s">
        <v>20</v>
      </c>
      <c r="B11" s="134">
        <v>43510</v>
      </c>
      <c r="C11" s="133" t="s">
        <v>187</v>
      </c>
      <c r="D11" s="133" t="s">
        <v>176</v>
      </c>
      <c r="E11" s="133" t="s">
        <v>189</v>
      </c>
      <c r="F11" s="133" t="s">
        <v>190</v>
      </c>
      <c r="G11" s="133" t="s">
        <v>177</v>
      </c>
      <c r="H11" s="133">
        <v>97</v>
      </c>
    </row>
    <row r="12" spans="1:8" x14ac:dyDescent="0.25">
      <c r="A12" s="133" t="s">
        <v>54</v>
      </c>
      <c r="B12" s="134">
        <v>43508</v>
      </c>
      <c r="C12" s="133" t="s">
        <v>187</v>
      </c>
      <c r="D12" s="133">
        <v>1404895</v>
      </c>
      <c r="E12" s="133"/>
      <c r="F12" s="133" t="s">
        <v>190</v>
      </c>
      <c r="G12" s="133" t="s">
        <v>245</v>
      </c>
      <c r="H12" s="133">
        <v>7249</v>
      </c>
    </row>
    <row r="13" spans="1:8" x14ac:dyDescent="0.25">
      <c r="A13" s="133" t="s">
        <v>26</v>
      </c>
      <c r="B13" s="134">
        <v>43547</v>
      </c>
      <c r="C13" s="133" t="s">
        <v>187</v>
      </c>
      <c r="D13" s="133" t="s">
        <v>246</v>
      </c>
      <c r="E13" s="133" t="s">
        <v>247</v>
      </c>
      <c r="F13" s="133" t="s">
        <v>190</v>
      </c>
      <c r="G13" s="133" t="s">
        <v>213</v>
      </c>
      <c r="H13" s="133">
        <v>85</v>
      </c>
    </row>
    <row r="14" spans="1:8" x14ac:dyDescent="0.25">
      <c r="A14" s="133" t="s">
        <v>13</v>
      </c>
      <c r="B14" s="134">
        <v>43511</v>
      </c>
      <c r="C14" s="133" t="s">
        <v>187</v>
      </c>
      <c r="D14" s="133">
        <v>48885</v>
      </c>
      <c r="E14" s="133" t="s">
        <v>189</v>
      </c>
      <c r="F14" s="133" t="s">
        <v>190</v>
      </c>
      <c r="G14" s="133" t="s">
        <v>165</v>
      </c>
      <c r="H14" s="133">
        <v>69</v>
      </c>
    </row>
    <row r="15" spans="1:8" x14ac:dyDescent="0.25">
      <c r="A15" s="133" t="s">
        <v>180</v>
      </c>
      <c r="B15" s="134">
        <v>43564</v>
      </c>
      <c r="C15" s="133" t="s">
        <v>187</v>
      </c>
      <c r="D15" s="133">
        <v>19011525</v>
      </c>
      <c r="E15" s="133">
        <v>2.4</v>
      </c>
      <c r="F15" s="133" t="s">
        <v>190</v>
      </c>
      <c r="G15" s="133" t="s">
        <v>248</v>
      </c>
      <c r="H15" s="133">
        <v>7263</v>
      </c>
    </row>
    <row r="16" spans="1:8" x14ac:dyDescent="0.25">
      <c r="A16" s="133" t="s">
        <v>53</v>
      </c>
      <c r="B16" s="134">
        <v>43557</v>
      </c>
      <c r="C16" s="133" t="s">
        <v>187</v>
      </c>
      <c r="D16" s="133" t="s">
        <v>249</v>
      </c>
      <c r="E16" s="133" t="s">
        <v>189</v>
      </c>
      <c r="F16" s="133" t="s">
        <v>190</v>
      </c>
      <c r="G16" s="133" t="s">
        <v>250</v>
      </c>
      <c r="H16" s="133">
        <v>76</v>
      </c>
    </row>
  </sheetData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1"/>
  <sheetViews>
    <sheetView zoomScaleNormal="100" workbookViewId="0">
      <selection activeCell="C14" sqref="C14"/>
    </sheetView>
  </sheetViews>
  <sheetFormatPr baseColWidth="10" defaultColWidth="6.453125" defaultRowHeight="12.5" x14ac:dyDescent="0.25"/>
  <cols>
    <col min="1" max="1" width="7.54296875" bestFit="1" customWidth="1"/>
    <col min="2" max="2" width="6.26953125" bestFit="1" customWidth="1"/>
    <col min="3" max="3" width="9.1796875" bestFit="1" customWidth="1"/>
    <col min="4" max="4" width="18.36328125" bestFit="1" customWidth="1"/>
    <col min="5" max="5" width="8" bestFit="1" customWidth="1"/>
    <col min="6" max="14" width="3.36328125" bestFit="1" customWidth="1"/>
  </cols>
  <sheetData>
    <row r="1" spans="1:14" ht="13.5" thickBot="1" x14ac:dyDescent="0.3">
      <c r="A1" s="49" t="s">
        <v>58</v>
      </c>
      <c r="B1" s="50" t="s">
        <v>59</v>
      </c>
      <c r="C1" s="50" t="s">
        <v>60</v>
      </c>
      <c r="D1" s="50" t="s">
        <v>61</v>
      </c>
      <c r="E1" s="50" t="s">
        <v>64</v>
      </c>
      <c r="F1" s="51">
        <v>1</v>
      </c>
      <c r="G1" s="51">
        <v>2</v>
      </c>
      <c r="H1" s="51">
        <v>3</v>
      </c>
      <c r="I1" s="51">
        <v>4</v>
      </c>
      <c r="J1" s="51">
        <v>5</v>
      </c>
      <c r="K1" s="51">
        <v>6</v>
      </c>
      <c r="L1" s="51">
        <v>7</v>
      </c>
      <c r="M1" s="51">
        <v>8</v>
      </c>
      <c r="N1" s="51">
        <v>9</v>
      </c>
    </row>
    <row r="2" spans="1:14" ht="13" x14ac:dyDescent="0.3">
      <c r="A2" s="52">
        <v>3</v>
      </c>
      <c r="B2" s="56">
        <v>7307.0127970429357</v>
      </c>
      <c r="C2" s="56">
        <v>984.99709868277648</v>
      </c>
      <c r="D2" s="57" t="s">
        <v>46</v>
      </c>
      <c r="E2" s="56">
        <v>3</v>
      </c>
      <c r="F2" s="58">
        <v>4</v>
      </c>
      <c r="G2" s="59">
        <v>4</v>
      </c>
      <c r="H2" s="59">
        <v>4</v>
      </c>
      <c r="I2" s="59">
        <v>4</v>
      </c>
      <c r="J2" s="59">
        <v>4</v>
      </c>
      <c r="K2" s="59">
        <v>3</v>
      </c>
      <c r="L2" s="59">
        <v>4</v>
      </c>
      <c r="M2" s="59">
        <v>3</v>
      </c>
      <c r="N2" s="59">
        <v>3</v>
      </c>
    </row>
    <row r="3" spans="1:14" ht="13" x14ac:dyDescent="0.3">
      <c r="A3" s="52">
        <v>14</v>
      </c>
      <c r="B3" s="56">
        <v>6328.6495063036482</v>
      </c>
      <c r="C3" s="56">
        <v>853.11215067421074</v>
      </c>
      <c r="D3" s="57" t="s">
        <v>76</v>
      </c>
      <c r="E3" s="56">
        <v>13</v>
      </c>
      <c r="F3" s="59">
        <v>11</v>
      </c>
      <c r="G3" s="59">
        <v>15</v>
      </c>
      <c r="H3" s="59">
        <v>15</v>
      </c>
      <c r="I3" s="59">
        <v>14</v>
      </c>
      <c r="J3" s="59">
        <v>15</v>
      </c>
      <c r="K3" s="59">
        <v>13</v>
      </c>
      <c r="L3" s="59">
        <v>12</v>
      </c>
      <c r="M3" s="59">
        <v>12</v>
      </c>
      <c r="N3" s="59">
        <v>14</v>
      </c>
    </row>
    <row r="4" spans="1:14" ht="13" x14ac:dyDescent="0.3">
      <c r="A4" s="52">
        <v>5</v>
      </c>
      <c r="B4" s="56">
        <v>7073.7973319538969</v>
      </c>
      <c r="C4" s="56">
        <v>953.55927821342948</v>
      </c>
      <c r="D4" s="57" t="s">
        <v>106</v>
      </c>
      <c r="E4" s="56">
        <v>20</v>
      </c>
      <c r="F4" s="59">
        <v>8</v>
      </c>
      <c r="G4" s="59">
        <v>14</v>
      </c>
      <c r="H4" s="59">
        <v>14</v>
      </c>
      <c r="I4" s="59">
        <v>6</v>
      </c>
      <c r="J4" s="59">
        <v>6</v>
      </c>
      <c r="K4" s="59">
        <v>8</v>
      </c>
      <c r="L4" s="59">
        <v>6</v>
      </c>
      <c r="M4" s="59">
        <v>6</v>
      </c>
      <c r="N4" s="59">
        <v>5</v>
      </c>
    </row>
    <row r="5" spans="1:14" ht="13" x14ac:dyDescent="0.3">
      <c r="A5" s="52">
        <v>10</v>
      </c>
      <c r="B5" s="56">
        <v>6627.9394447202594</v>
      </c>
      <c r="C5" s="56">
        <v>893.45691661257217</v>
      </c>
      <c r="D5" s="57" t="s">
        <v>18</v>
      </c>
      <c r="E5" s="56">
        <v>4</v>
      </c>
      <c r="F5" s="59">
        <v>17</v>
      </c>
      <c r="G5" s="59">
        <v>6</v>
      </c>
      <c r="H5" s="59">
        <v>13</v>
      </c>
      <c r="I5" s="59">
        <v>15</v>
      </c>
      <c r="J5" s="59">
        <v>9</v>
      </c>
      <c r="K5" s="59">
        <v>6</v>
      </c>
      <c r="L5" s="59">
        <v>10</v>
      </c>
      <c r="M5" s="59">
        <v>10</v>
      </c>
      <c r="N5" s="59">
        <v>10</v>
      </c>
    </row>
    <row r="6" spans="1:14" ht="13" x14ac:dyDescent="0.3">
      <c r="A6" s="52">
        <v>9</v>
      </c>
      <c r="B6" s="56">
        <v>6668.5024337865398</v>
      </c>
      <c r="C6" s="56">
        <v>898.92487289702774</v>
      </c>
      <c r="D6" s="57" t="s">
        <v>72</v>
      </c>
      <c r="E6" s="56">
        <v>9</v>
      </c>
      <c r="F6" s="59">
        <v>9</v>
      </c>
      <c r="G6" s="59">
        <v>11</v>
      </c>
      <c r="H6" s="59">
        <v>8</v>
      </c>
      <c r="I6" s="59">
        <v>8</v>
      </c>
      <c r="J6" s="59">
        <v>7</v>
      </c>
      <c r="K6" s="59">
        <v>7</v>
      </c>
      <c r="L6" s="59">
        <v>7</v>
      </c>
      <c r="M6" s="59">
        <v>9</v>
      </c>
      <c r="N6" s="59">
        <v>9</v>
      </c>
    </row>
    <row r="7" spans="1:14" ht="13" x14ac:dyDescent="0.3">
      <c r="A7" s="52">
        <v>20</v>
      </c>
      <c r="B7" s="56">
        <v>5345.6837777838318</v>
      </c>
      <c r="C7" s="56">
        <v>720.60678663701515</v>
      </c>
      <c r="D7" s="57" t="s">
        <v>45</v>
      </c>
      <c r="E7" s="56">
        <v>15</v>
      </c>
      <c r="F7" s="59">
        <v>19</v>
      </c>
      <c r="G7" s="59">
        <v>16</v>
      </c>
      <c r="H7" s="59">
        <v>17</v>
      </c>
      <c r="I7" s="59">
        <v>20</v>
      </c>
      <c r="J7" s="59">
        <v>20</v>
      </c>
      <c r="K7" s="59">
        <v>20</v>
      </c>
      <c r="L7" s="59">
        <v>20</v>
      </c>
      <c r="M7" s="59">
        <v>20</v>
      </c>
      <c r="N7" s="59">
        <v>20</v>
      </c>
    </row>
    <row r="8" spans="1:14" ht="13" x14ac:dyDescent="0.3">
      <c r="A8" s="52">
        <v>18</v>
      </c>
      <c r="B8" s="56">
        <v>5941.0734963600316</v>
      </c>
      <c r="C8" s="56">
        <v>800.86628004045417</v>
      </c>
      <c r="D8" s="57" t="s">
        <v>107</v>
      </c>
      <c r="E8" s="56">
        <v>6</v>
      </c>
      <c r="F8" s="59">
        <v>20</v>
      </c>
      <c r="G8" s="59">
        <v>18</v>
      </c>
      <c r="H8" s="59">
        <v>20</v>
      </c>
      <c r="I8" s="59">
        <v>19</v>
      </c>
      <c r="J8" s="59">
        <v>19</v>
      </c>
      <c r="K8" s="59">
        <v>18</v>
      </c>
      <c r="L8" s="59">
        <v>19</v>
      </c>
      <c r="M8" s="59">
        <v>18</v>
      </c>
      <c r="N8" s="59">
        <v>18</v>
      </c>
    </row>
    <row r="9" spans="1:14" ht="13" x14ac:dyDescent="0.3">
      <c r="A9" s="52">
        <v>4</v>
      </c>
      <c r="B9" s="56">
        <v>7102.2765614349</v>
      </c>
      <c r="C9" s="56">
        <v>957.39832423547296</v>
      </c>
      <c r="D9" s="57" t="s">
        <v>15</v>
      </c>
      <c r="E9" s="56">
        <v>11</v>
      </c>
      <c r="F9" s="59">
        <v>1</v>
      </c>
      <c r="G9" s="59">
        <v>3</v>
      </c>
      <c r="H9" s="59">
        <v>3</v>
      </c>
      <c r="I9" s="59">
        <v>3</v>
      </c>
      <c r="J9" s="59">
        <v>3</v>
      </c>
      <c r="K9" s="59">
        <v>4</v>
      </c>
      <c r="L9" s="59">
        <v>3</v>
      </c>
      <c r="M9" s="59">
        <v>4</v>
      </c>
      <c r="N9" s="59">
        <v>4</v>
      </c>
    </row>
    <row r="10" spans="1:14" ht="13" x14ac:dyDescent="0.3">
      <c r="A10" s="52">
        <v>8</v>
      </c>
      <c r="B10" s="56">
        <v>6757.6263532078838</v>
      </c>
      <c r="C10" s="56">
        <v>910.93892083858691</v>
      </c>
      <c r="D10" s="57" t="s">
        <v>102</v>
      </c>
      <c r="E10" s="56">
        <v>2</v>
      </c>
      <c r="F10" s="59">
        <v>6</v>
      </c>
      <c r="G10" s="59">
        <v>9</v>
      </c>
      <c r="H10" s="59">
        <v>6</v>
      </c>
      <c r="I10" s="59">
        <v>5</v>
      </c>
      <c r="J10" s="59">
        <v>5</v>
      </c>
      <c r="K10" s="59">
        <v>10</v>
      </c>
      <c r="L10" s="59">
        <v>8</v>
      </c>
      <c r="M10" s="59">
        <v>8</v>
      </c>
      <c r="N10" s="59">
        <v>8</v>
      </c>
    </row>
    <row r="11" spans="1:14" ht="13" x14ac:dyDescent="0.3">
      <c r="A11" s="52">
        <v>19</v>
      </c>
      <c r="B11" s="56">
        <v>5897.7090543271897</v>
      </c>
      <c r="C11" s="56">
        <v>795.02068338218191</v>
      </c>
      <c r="D11" s="57" t="s">
        <v>44</v>
      </c>
      <c r="E11" s="56">
        <v>14</v>
      </c>
      <c r="F11" s="59">
        <v>5</v>
      </c>
      <c r="G11" s="59">
        <v>8</v>
      </c>
      <c r="H11" s="59">
        <v>10</v>
      </c>
      <c r="I11" s="59">
        <v>17</v>
      </c>
      <c r="J11" s="59">
        <v>17</v>
      </c>
      <c r="K11" s="59">
        <v>19</v>
      </c>
      <c r="L11" s="59">
        <v>18</v>
      </c>
      <c r="M11" s="59">
        <v>19</v>
      </c>
      <c r="N11" s="59">
        <v>19</v>
      </c>
    </row>
    <row r="12" spans="1:14" ht="13" x14ac:dyDescent="0.3">
      <c r="A12" s="52">
        <v>16</v>
      </c>
      <c r="B12" s="56">
        <v>6128.6948319917892</v>
      </c>
      <c r="C12" s="56">
        <v>826.15793839406444</v>
      </c>
      <c r="D12" s="57" t="s">
        <v>43</v>
      </c>
      <c r="E12" s="56">
        <v>10</v>
      </c>
      <c r="F12" s="59">
        <v>15</v>
      </c>
      <c r="G12" s="59">
        <v>19</v>
      </c>
      <c r="H12" s="59">
        <v>19</v>
      </c>
      <c r="I12" s="59">
        <v>13</v>
      </c>
      <c r="J12" s="59">
        <v>16</v>
      </c>
      <c r="K12" s="59">
        <v>15</v>
      </c>
      <c r="L12" s="59">
        <v>14</v>
      </c>
      <c r="M12" s="59">
        <v>16</v>
      </c>
      <c r="N12" s="59">
        <v>16</v>
      </c>
    </row>
    <row r="13" spans="1:14" ht="13" x14ac:dyDescent="0.3">
      <c r="A13" s="52">
        <v>7</v>
      </c>
      <c r="B13" s="56">
        <v>6790.5262094581267</v>
      </c>
      <c r="C13" s="56">
        <v>915.37387447199023</v>
      </c>
      <c r="D13" s="57" t="s">
        <v>20</v>
      </c>
      <c r="E13" s="56">
        <v>16</v>
      </c>
      <c r="F13" s="59">
        <v>7</v>
      </c>
      <c r="G13" s="59">
        <v>5</v>
      </c>
      <c r="H13" s="59">
        <v>5</v>
      </c>
      <c r="I13" s="59">
        <v>7</v>
      </c>
      <c r="J13" s="59">
        <v>10</v>
      </c>
      <c r="K13" s="59">
        <v>9</v>
      </c>
      <c r="L13" s="59">
        <v>9</v>
      </c>
      <c r="M13" s="59">
        <v>7</v>
      </c>
      <c r="N13" s="59">
        <v>7</v>
      </c>
    </row>
    <row r="14" spans="1:14" ht="13" x14ac:dyDescent="0.3">
      <c r="A14" s="52">
        <v>2</v>
      </c>
      <c r="B14" s="56">
        <v>7415.4104838515759</v>
      </c>
      <c r="C14" s="56">
        <v>999.60928152357349</v>
      </c>
      <c r="D14" s="57" t="s">
        <v>105</v>
      </c>
      <c r="E14" s="56">
        <v>7</v>
      </c>
      <c r="F14" s="59">
        <v>3</v>
      </c>
      <c r="G14" s="59">
        <v>2</v>
      </c>
      <c r="H14" s="59">
        <v>2</v>
      </c>
      <c r="I14" s="59">
        <v>2</v>
      </c>
      <c r="J14" s="59">
        <v>2</v>
      </c>
      <c r="K14" s="59">
        <v>2</v>
      </c>
      <c r="L14" s="59">
        <v>2</v>
      </c>
      <c r="M14" s="59">
        <v>2</v>
      </c>
      <c r="N14" s="59">
        <v>2</v>
      </c>
    </row>
    <row r="15" spans="1:14" ht="13" x14ac:dyDescent="0.3">
      <c r="A15" s="52">
        <v>6</v>
      </c>
      <c r="B15" s="56">
        <v>6977.172623959993</v>
      </c>
      <c r="C15" s="56">
        <v>940.53411188642065</v>
      </c>
      <c r="D15" s="57" t="s">
        <v>22</v>
      </c>
      <c r="E15" s="56">
        <v>12</v>
      </c>
      <c r="F15" s="59">
        <v>18</v>
      </c>
      <c r="G15" s="59">
        <v>20</v>
      </c>
      <c r="H15" s="59">
        <v>18</v>
      </c>
      <c r="I15" s="59">
        <v>9</v>
      </c>
      <c r="J15" s="59">
        <v>8</v>
      </c>
      <c r="K15" s="59">
        <v>5</v>
      </c>
      <c r="L15" s="59">
        <v>5</v>
      </c>
      <c r="M15" s="59">
        <v>5</v>
      </c>
      <c r="N15" s="59">
        <v>6</v>
      </c>
    </row>
    <row r="16" spans="1:14" ht="13" x14ac:dyDescent="0.3">
      <c r="A16" s="52">
        <v>15</v>
      </c>
      <c r="B16" s="56">
        <v>6237.4482538091634</v>
      </c>
      <c r="C16" s="56">
        <v>840.81807488722745</v>
      </c>
      <c r="D16" s="57" t="s">
        <v>24</v>
      </c>
      <c r="E16" s="56">
        <v>18</v>
      </c>
      <c r="F16" s="59">
        <v>13</v>
      </c>
      <c r="G16" s="59">
        <v>10</v>
      </c>
      <c r="H16" s="59">
        <v>9</v>
      </c>
      <c r="I16" s="59">
        <v>10</v>
      </c>
      <c r="J16" s="59">
        <v>12</v>
      </c>
      <c r="K16" s="59">
        <v>12</v>
      </c>
      <c r="L16" s="59">
        <v>15</v>
      </c>
      <c r="M16" s="59">
        <v>15</v>
      </c>
      <c r="N16" s="59">
        <v>15</v>
      </c>
    </row>
    <row r="17" spans="1:14" ht="13" x14ac:dyDescent="0.3">
      <c r="A17" s="52">
        <v>11</v>
      </c>
      <c r="B17" s="56">
        <v>6414.4848937793649</v>
      </c>
      <c r="C17" s="56">
        <v>864.68289921075484</v>
      </c>
      <c r="D17" s="57" t="s">
        <v>17</v>
      </c>
      <c r="E17" s="56">
        <v>1</v>
      </c>
      <c r="F17" s="59">
        <v>10</v>
      </c>
      <c r="G17" s="59">
        <v>12</v>
      </c>
      <c r="H17" s="59">
        <v>11</v>
      </c>
      <c r="I17" s="59">
        <v>12</v>
      </c>
      <c r="J17" s="59">
        <v>11</v>
      </c>
      <c r="K17" s="59">
        <v>11</v>
      </c>
      <c r="L17" s="59">
        <v>11</v>
      </c>
      <c r="M17" s="59">
        <v>11</v>
      </c>
      <c r="N17" s="59">
        <v>11</v>
      </c>
    </row>
    <row r="18" spans="1:14" ht="13" x14ac:dyDescent="0.3">
      <c r="A18" s="52">
        <v>13</v>
      </c>
      <c r="B18" s="56">
        <v>6329.6341376572864</v>
      </c>
      <c r="C18" s="56">
        <v>853.2448805671977</v>
      </c>
      <c r="D18" s="57" t="s">
        <v>70</v>
      </c>
      <c r="E18" s="56">
        <v>8</v>
      </c>
      <c r="F18" s="59">
        <v>14</v>
      </c>
      <c r="G18" s="59">
        <v>13</v>
      </c>
      <c r="H18" s="59">
        <v>12</v>
      </c>
      <c r="I18" s="59">
        <v>11</v>
      </c>
      <c r="J18" s="59">
        <v>14</v>
      </c>
      <c r="K18" s="59">
        <v>14</v>
      </c>
      <c r="L18" s="59">
        <v>13</v>
      </c>
      <c r="M18" s="59">
        <v>13</v>
      </c>
      <c r="N18" s="59">
        <v>13</v>
      </c>
    </row>
    <row r="19" spans="1:14" ht="13" x14ac:dyDescent="0.3">
      <c r="A19" s="52">
        <v>17</v>
      </c>
      <c r="B19" s="56">
        <v>6071.6066652635664</v>
      </c>
      <c r="C19" s="56">
        <v>818.46236153409586</v>
      </c>
      <c r="D19" s="57" t="s">
        <v>42</v>
      </c>
      <c r="E19" s="56">
        <v>17</v>
      </c>
      <c r="F19" s="59">
        <v>16</v>
      </c>
      <c r="G19" s="59">
        <v>17</v>
      </c>
      <c r="H19" s="59">
        <v>16</v>
      </c>
      <c r="I19" s="59">
        <v>18</v>
      </c>
      <c r="J19" s="59">
        <v>18</v>
      </c>
      <c r="K19" s="59">
        <v>17</v>
      </c>
      <c r="L19" s="59">
        <v>17</v>
      </c>
      <c r="M19" s="59">
        <v>17</v>
      </c>
      <c r="N19" s="59">
        <v>17</v>
      </c>
    </row>
    <row r="20" spans="1:14" ht="13" x14ac:dyDescent="0.3">
      <c r="A20" s="52">
        <v>12</v>
      </c>
      <c r="B20" s="56">
        <v>6405.0686676818241</v>
      </c>
      <c r="C20" s="56">
        <v>863.4135767606324</v>
      </c>
      <c r="D20" s="57" t="s">
        <v>31</v>
      </c>
      <c r="E20" s="56">
        <v>19</v>
      </c>
      <c r="F20" s="59">
        <v>12</v>
      </c>
      <c r="G20" s="59">
        <v>7</v>
      </c>
      <c r="H20" s="59">
        <v>7</v>
      </c>
      <c r="I20" s="59">
        <v>16</v>
      </c>
      <c r="J20" s="59">
        <v>13</v>
      </c>
      <c r="K20" s="59">
        <v>16</v>
      </c>
      <c r="L20" s="59">
        <v>16</v>
      </c>
      <c r="M20" s="59">
        <v>14</v>
      </c>
      <c r="N20" s="59">
        <v>12</v>
      </c>
    </row>
    <row r="21" spans="1:14" ht="13" x14ac:dyDescent="0.3">
      <c r="A21" s="52">
        <v>1</v>
      </c>
      <c r="B21" s="56">
        <v>7418.3089542238313</v>
      </c>
      <c r="C21" s="56">
        <v>1000</v>
      </c>
      <c r="D21" s="57" t="s">
        <v>13</v>
      </c>
      <c r="E21" s="56">
        <v>5</v>
      </c>
      <c r="F21" s="59">
        <v>2</v>
      </c>
      <c r="G21" s="59">
        <v>1</v>
      </c>
      <c r="H21" s="59">
        <v>1</v>
      </c>
      <c r="I21" s="59">
        <v>1</v>
      </c>
      <c r="J21" s="59">
        <v>1</v>
      </c>
      <c r="K21" s="59">
        <v>1</v>
      </c>
      <c r="L21" s="59">
        <v>1</v>
      </c>
      <c r="M21" s="59">
        <v>1</v>
      </c>
      <c r="N21" s="59">
        <v>1</v>
      </c>
    </row>
  </sheetData>
  <sortState xmlns:xlrd2="http://schemas.microsoft.com/office/spreadsheetml/2017/richdata2" ref="A2:N21">
    <sortCondition ref="D2:D21"/>
  </sortState>
  <conditionalFormatting sqref="A2:A21 F2:N21">
    <cfRule type="cellIs" dxfId="14" priority="1" stopIfTrue="1" operator="equal">
      <formula>1</formula>
    </cfRule>
    <cfRule type="cellIs" dxfId="13" priority="2" stopIfTrue="1" operator="equal">
      <formula>2</formula>
    </cfRule>
    <cfRule type="cellIs" dxfId="12" priority="3" stopIfTrue="1" operator="equal">
      <formula>3</formula>
    </cfRule>
  </conditionalFormatting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27"/>
  <sheetViews>
    <sheetView workbookViewId="0">
      <selection activeCell="C2" sqref="C2"/>
    </sheetView>
  </sheetViews>
  <sheetFormatPr baseColWidth="10" defaultRowHeight="12.5" x14ac:dyDescent="0.25"/>
  <cols>
    <col min="2" max="2" width="21.36328125" bestFit="1" customWidth="1"/>
  </cols>
  <sheetData>
    <row r="1" spans="1:3" x14ac:dyDescent="0.25">
      <c r="A1" s="60">
        <v>1000</v>
      </c>
      <c r="B1" s="61" t="s">
        <v>108</v>
      </c>
      <c r="C1">
        <v>10</v>
      </c>
    </row>
    <row r="2" spans="1:3" x14ac:dyDescent="0.25">
      <c r="A2" s="60">
        <v>973.58087221905441</v>
      </c>
      <c r="B2" s="61" t="s">
        <v>109</v>
      </c>
    </row>
    <row r="3" spans="1:3" x14ac:dyDescent="0.25">
      <c r="A3" s="60">
        <v>939.07948593049866</v>
      </c>
      <c r="B3" s="61" t="s">
        <v>110</v>
      </c>
    </row>
    <row r="4" spans="1:3" x14ac:dyDescent="0.25">
      <c r="A4" s="60">
        <v>920.55100641548029</v>
      </c>
      <c r="B4" s="61" t="s">
        <v>111</v>
      </c>
    </row>
    <row r="5" spans="1:3" x14ac:dyDescent="0.25">
      <c r="A5" s="60">
        <v>920.51753233711395</v>
      </c>
      <c r="B5" s="61" t="s">
        <v>112</v>
      </c>
    </row>
    <row r="6" spans="1:3" x14ac:dyDescent="0.25">
      <c r="A6" s="60">
        <v>917.71378970429691</v>
      </c>
      <c r="B6" s="61" t="s">
        <v>113</v>
      </c>
    </row>
    <row r="7" spans="1:3" x14ac:dyDescent="0.25">
      <c r="A7" s="60">
        <v>915.00931502801427</v>
      </c>
      <c r="B7" s="61" t="s">
        <v>114</v>
      </c>
    </row>
    <row r="8" spans="1:3" x14ac:dyDescent="0.25">
      <c r="A8" s="60">
        <v>907.66233196589792</v>
      </c>
      <c r="B8" s="61" t="s">
        <v>115</v>
      </c>
    </row>
    <row r="9" spans="1:3" x14ac:dyDescent="0.25">
      <c r="A9" s="60">
        <v>890.9795438752825</v>
      </c>
      <c r="B9" s="61" t="s">
        <v>116</v>
      </c>
    </row>
    <row r="10" spans="1:3" x14ac:dyDescent="0.25">
      <c r="A10" s="60">
        <v>878.53988378723409</v>
      </c>
      <c r="B10" s="61" t="s">
        <v>117</v>
      </c>
    </row>
    <row r="11" spans="1:3" x14ac:dyDescent="0.25">
      <c r="A11" s="60">
        <v>875.81924921105053</v>
      </c>
      <c r="B11" s="61" t="s">
        <v>118</v>
      </c>
    </row>
    <row r="12" spans="1:3" x14ac:dyDescent="0.25">
      <c r="A12" s="60">
        <v>869.29526676531896</v>
      </c>
      <c r="B12" s="61" t="s">
        <v>119</v>
      </c>
    </row>
    <row r="13" spans="1:3" x14ac:dyDescent="0.25">
      <c r="A13" s="60">
        <v>867.66888826814352</v>
      </c>
      <c r="B13" s="61" t="s">
        <v>120</v>
      </c>
    </row>
    <row r="14" spans="1:3" x14ac:dyDescent="0.25">
      <c r="A14" s="60">
        <v>867.64926553254952</v>
      </c>
      <c r="B14" s="61" t="s">
        <v>121</v>
      </c>
    </row>
    <row r="15" spans="1:3" x14ac:dyDescent="0.25">
      <c r="A15" s="60">
        <v>867.05942918616427</v>
      </c>
      <c r="B15" s="61" t="s">
        <v>122</v>
      </c>
    </row>
    <row r="16" spans="1:3" x14ac:dyDescent="0.25">
      <c r="A16" s="60">
        <v>865.72623744433486</v>
      </c>
      <c r="B16" s="61" t="s">
        <v>123</v>
      </c>
    </row>
    <row r="17" spans="1:2" x14ac:dyDescent="0.25">
      <c r="A17" s="60">
        <v>864.47384520201035</v>
      </c>
      <c r="B17" s="61" t="s">
        <v>124</v>
      </c>
    </row>
    <row r="18" spans="1:2" x14ac:dyDescent="0.25">
      <c r="A18" s="60">
        <v>862.50349169265712</v>
      </c>
      <c r="B18" s="61" t="s">
        <v>125</v>
      </c>
    </row>
    <row r="19" spans="1:2" x14ac:dyDescent="0.25">
      <c r="A19" s="60">
        <v>839.58182796170559</v>
      </c>
      <c r="B19" s="61" t="s">
        <v>126</v>
      </c>
    </row>
    <row r="20" spans="1:2" x14ac:dyDescent="0.25">
      <c r="A20" s="60">
        <v>835.60880114319741</v>
      </c>
      <c r="B20" s="61" t="s">
        <v>127</v>
      </c>
    </row>
    <row r="21" spans="1:2" x14ac:dyDescent="0.25">
      <c r="A21" s="60">
        <v>810.3912773477449</v>
      </c>
      <c r="B21" s="61" t="s">
        <v>128</v>
      </c>
    </row>
    <row r="22" spans="1:2" x14ac:dyDescent="0.25">
      <c r="A22" s="60">
        <v>748.16065710770113</v>
      </c>
      <c r="B22" s="61" t="s">
        <v>129</v>
      </c>
    </row>
    <row r="23" spans="1:2" x14ac:dyDescent="0.25">
      <c r="A23" s="60">
        <v>737.42586645920437</v>
      </c>
      <c r="B23" s="61" t="s">
        <v>130</v>
      </c>
    </row>
    <row r="24" spans="1:2" x14ac:dyDescent="0.25">
      <c r="A24" s="60">
        <v>356.44352922979613</v>
      </c>
      <c r="B24" s="61" t="s">
        <v>131</v>
      </c>
    </row>
    <row r="25" spans="1:2" x14ac:dyDescent="0.25">
      <c r="A25" s="60">
        <v>265.76917660692891</v>
      </c>
      <c r="B25" s="61" t="s">
        <v>132</v>
      </c>
    </row>
    <row r="26" spans="1:2" x14ac:dyDescent="0.25">
      <c r="A26" s="60">
        <v>245.11797881206266</v>
      </c>
      <c r="B26" s="61" t="s">
        <v>133</v>
      </c>
    </row>
    <row r="27" spans="1:2" x14ac:dyDescent="0.25">
      <c r="A27" s="60">
        <v>0</v>
      </c>
      <c r="B27" s="61" t="s">
        <v>134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zoomScaleNormal="100" workbookViewId="0">
      <selection activeCell="C3" sqref="C3:D18"/>
    </sheetView>
  </sheetViews>
  <sheetFormatPr baseColWidth="10" defaultColWidth="9.26953125" defaultRowHeight="12.5" x14ac:dyDescent="0.25"/>
  <cols>
    <col min="1" max="1" width="7.54296875" bestFit="1" customWidth="1"/>
    <col min="2" max="2" width="6.26953125" bestFit="1" customWidth="1"/>
    <col min="3" max="3" width="9.1796875" bestFit="1" customWidth="1"/>
    <col min="4" max="4" width="20.26953125" bestFit="1" customWidth="1"/>
    <col min="5" max="5" width="8" bestFit="1" customWidth="1"/>
    <col min="6" max="14" width="3.36328125" bestFit="1" customWidth="1"/>
  </cols>
  <sheetData>
    <row r="1" spans="1:14" ht="13.5" thickBot="1" x14ac:dyDescent="0.3">
      <c r="A1" s="49" t="s">
        <v>58</v>
      </c>
      <c r="B1" s="50" t="s">
        <v>59</v>
      </c>
      <c r="C1" s="50" t="s">
        <v>60</v>
      </c>
      <c r="D1" s="50" t="s">
        <v>61</v>
      </c>
      <c r="E1" s="50" t="s">
        <v>64</v>
      </c>
      <c r="F1" s="51">
        <v>1</v>
      </c>
      <c r="G1" s="51">
        <v>2</v>
      </c>
      <c r="H1" s="51">
        <v>3</v>
      </c>
      <c r="I1" s="51">
        <v>4</v>
      </c>
      <c r="J1" s="51">
        <v>5</v>
      </c>
      <c r="K1" s="51">
        <v>6</v>
      </c>
      <c r="L1" s="51">
        <v>7</v>
      </c>
      <c r="M1" s="51">
        <v>8</v>
      </c>
      <c r="N1" s="51">
        <v>9</v>
      </c>
    </row>
    <row r="2" spans="1:14" ht="13" x14ac:dyDescent="0.3">
      <c r="A2" s="52">
        <v>17</v>
      </c>
      <c r="B2" s="69" t="s">
        <v>92</v>
      </c>
      <c r="C2" s="69" t="s">
        <v>92</v>
      </c>
      <c r="D2" s="70" t="s">
        <v>92</v>
      </c>
      <c r="E2" s="69" t="s">
        <v>92</v>
      </c>
      <c r="F2" s="58" t="s">
        <v>92</v>
      </c>
      <c r="G2" s="59" t="s">
        <v>92</v>
      </c>
      <c r="H2" s="59" t="s">
        <v>92</v>
      </c>
      <c r="I2" s="59" t="s">
        <v>92</v>
      </c>
      <c r="J2" s="59" t="s">
        <v>92</v>
      </c>
      <c r="K2" s="59" t="s">
        <v>92</v>
      </c>
      <c r="L2" s="59" t="s">
        <v>92</v>
      </c>
      <c r="M2" s="59" t="s">
        <v>92</v>
      </c>
      <c r="N2" s="59" t="s">
        <v>92</v>
      </c>
    </row>
    <row r="3" spans="1:14" ht="13" x14ac:dyDescent="0.3">
      <c r="A3" s="52">
        <v>2</v>
      </c>
      <c r="B3" s="69">
        <v>6555.2054758373833</v>
      </c>
      <c r="C3" s="69">
        <v>989.69851358438882</v>
      </c>
      <c r="D3" s="70" t="s">
        <v>138</v>
      </c>
      <c r="E3" s="69">
        <v>1</v>
      </c>
      <c r="F3" s="59">
        <v>1</v>
      </c>
      <c r="G3" s="59">
        <v>3</v>
      </c>
      <c r="H3" s="59">
        <v>4</v>
      </c>
      <c r="I3" s="59">
        <v>1</v>
      </c>
      <c r="J3" s="59">
        <v>3</v>
      </c>
      <c r="K3" s="59">
        <v>1</v>
      </c>
      <c r="L3" s="59">
        <v>2</v>
      </c>
      <c r="M3" s="59">
        <v>2</v>
      </c>
      <c r="N3" s="59" t="s">
        <v>92</v>
      </c>
    </row>
    <row r="4" spans="1:14" ht="13" x14ac:dyDescent="0.3">
      <c r="A4" s="52">
        <v>10</v>
      </c>
      <c r="B4" s="69">
        <v>5993.7460456493691</v>
      </c>
      <c r="C4" s="69">
        <v>904.92991776489146</v>
      </c>
      <c r="D4" s="70" t="s">
        <v>18</v>
      </c>
      <c r="E4" s="69">
        <v>12</v>
      </c>
      <c r="F4" s="59">
        <v>5</v>
      </c>
      <c r="G4" s="59">
        <v>4</v>
      </c>
      <c r="H4" s="59">
        <v>5</v>
      </c>
      <c r="I4" s="59">
        <v>8</v>
      </c>
      <c r="J4" s="59">
        <v>8</v>
      </c>
      <c r="K4" s="59">
        <v>8</v>
      </c>
      <c r="L4" s="59">
        <v>9</v>
      </c>
      <c r="M4" s="59">
        <v>10</v>
      </c>
      <c r="N4" s="59" t="s">
        <v>92</v>
      </c>
    </row>
    <row r="5" spans="1:14" ht="13" x14ac:dyDescent="0.3">
      <c r="A5" s="52">
        <v>7</v>
      </c>
      <c r="B5" s="69">
        <v>6254.871704871709</v>
      </c>
      <c r="C5" s="69">
        <v>944.35441448641939</v>
      </c>
      <c r="D5" s="70" t="s">
        <v>72</v>
      </c>
      <c r="E5" s="69">
        <v>7</v>
      </c>
      <c r="F5" s="59">
        <v>6</v>
      </c>
      <c r="G5" s="59">
        <v>9</v>
      </c>
      <c r="H5" s="59">
        <v>9</v>
      </c>
      <c r="I5" s="59">
        <v>7</v>
      </c>
      <c r="J5" s="59">
        <v>6</v>
      </c>
      <c r="K5" s="59">
        <v>7</v>
      </c>
      <c r="L5" s="59">
        <v>7</v>
      </c>
      <c r="M5" s="59">
        <v>7</v>
      </c>
      <c r="N5" s="59" t="s">
        <v>92</v>
      </c>
    </row>
    <row r="6" spans="1:14" ht="13" x14ac:dyDescent="0.3">
      <c r="A6" s="52">
        <v>16</v>
      </c>
      <c r="B6" s="69">
        <v>2382.8905628663242</v>
      </c>
      <c r="C6" s="69">
        <v>359.76648738105445</v>
      </c>
      <c r="D6" s="70" t="s">
        <v>142</v>
      </c>
      <c r="E6" s="69">
        <v>15</v>
      </c>
      <c r="F6" s="59">
        <v>16</v>
      </c>
      <c r="G6" s="59">
        <v>16</v>
      </c>
      <c r="H6" s="59">
        <v>16</v>
      </c>
      <c r="I6" s="59">
        <v>16</v>
      </c>
      <c r="J6" s="59">
        <v>16</v>
      </c>
      <c r="K6" s="59">
        <v>16</v>
      </c>
      <c r="L6" s="59">
        <v>16</v>
      </c>
      <c r="M6" s="59">
        <v>16</v>
      </c>
      <c r="N6" s="59" t="s">
        <v>92</v>
      </c>
    </row>
    <row r="7" spans="1:14" ht="13" x14ac:dyDescent="0.3">
      <c r="A7" s="52">
        <v>15</v>
      </c>
      <c r="B7" s="69">
        <v>5323.7008081697559</v>
      </c>
      <c r="C7" s="69">
        <v>803.76714292705765</v>
      </c>
      <c r="D7" s="70" t="s">
        <v>141</v>
      </c>
      <c r="E7" s="69">
        <v>2</v>
      </c>
      <c r="F7" s="59">
        <v>13</v>
      </c>
      <c r="G7" s="59">
        <v>13</v>
      </c>
      <c r="H7" s="59">
        <v>12</v>
      </c>
      <c r="I7" s="59">
        <v>15</v>
      </c>
      <c r="J7" s="59">
        <v>15</v>
      </c>
      <c r="K7" s="59">
        <v>15</v>
      </c>
      <c r="L7" s="59">
        <v>15</v>
      </c>
      <c r="M7" s="59">
        <v>15</v>
      </c>
      <c r="N7" s="59" t="s">
        <v>92</v>
      </c>
    </row>
    <row r="8" spans="1:14" ht="13" x14ac:dyDescent="0.3">
      <c r="A8" s="52">
        <v>5</v>
      </c>
      <c r="B8" s="69">
        <v>6328.801163196058</v>
      </c>
      <c r="C8" s="69">
        <v>955.5162118218966</v>
      </c>
      <c r="D8" s="70" t="s">
        <v>140</v>
      </c>
      <c r="E8" s="69">
        <v>13</v>
      </c>
      <c r="F8" s="59">
        <v>4</v>
      </c>
      <c r="G8" s="59">
        <v>5</v>
      </c>
      <c r="H8" s="59">
        <v>8</v>
      </c>
      <c r="I8" s="59">
        <v>5</v>
      </c>
      <c r="J8" s="59">
        <v>5</v>
      </c>
      <c r="K8" s="59">
        <v>6</v>
      </c>
      <c r="L8" s="59">
        <v>6</v>
      </c>
      <c r="M8" s="59">
        <v>5</v>
      </c>
      <c r="N8" s="59" t="s">
        <v>92</v>
      </c>
    </row>
    <row r="9" spans="1:14" ht="13" x14ac:dyDescent="0.3">
      <c r="A9" s="52">
        <v>14</v>
      </c>
      <c r="B9" s="69">
        <v>5584.2279299895827</v>
      </c>
      <c r="C9" s="69">
        <v>843.10127305675644</v>
      </c>
      <c r="D9" s="70" t="s">
        <v>43</v>
      </c>
      <c r="E9" s="69">
        <v>9</v>
      </c>
      <c r="F9" s="59">
        <v>12</v>
      </c>
      <c r="G9" s="59">
        <v>11</v>
      </c>
      <c r="H9" s="59">
        <v>13</v>
      </c>
      <c r="I9" s="59">
        <v>14</v>
      </c>
      <c r="J9" s="59">
        <v>11</v>
      </c>
      <c r="K9" s="59">
        <v>14</v>
      </c>
      <c r="L9" s="59">
        <v>14</v>
      </c>
      <c r="M9" s="59">
        <v>14</v>
      </c>
      <c r="N9" s="59" t="s">
        <v>92</v>
      </c>
    </row>
    <row r="10" spans="1:14" ht="13" x14ac:dyDescent="0.3">
      <c r="A10" s="52">
        <v>1</v>
      </c>
      <c r="B10" s="69">
        <v>6623.4367192251411</v>
      </c>
      <c r="C10" s="69">
        <v>1000</v>
      </c>
      <c r="D10" s="70" t="s">
        <v>27</v>
      </c>
      <c r="E10" s="69">
        <v>16</v>
      </c>
      <c r="F10" s="59">
        <v>2</v>
      </c>
      <c r="G10" s="59">
        <v>1</v>
      </c>
      <c r="H10" s="59">
        <v>3</v>
      </c>
      <c r="I10" s="59">
        <v>2</v>
      </c>
      <c r="J10" s="59">
        <v>1</v>
      </c>
      <c r="K10" s="59">
        <v>2</v>
      </c>
      <c r="L10" s="59">
        <v>1</v>
      </c>
      <c r="M10" s="59">
        <v>1</v>
      </c>
      <c r="N10" s="59" t="s">
        <v>92</v>
      </c>
    </row>
    <row r="11" spans="1:14" ht="13" x14ac:dyDescent="0.3">
      <c r="A11" s="52">
        <v>4</v>
      </c>
      <c r="B11" s="69">
        <v>6472.9891015320527</v>
      </c>
      <c r="C11" s="69">
        <v>977.28556577638915</v>
      </c>
      <c r="D11" s="70" t="s">
        <v>22</v>
      </c>
      <c r="E11" s="69">
        <v>11</v>
      </c>
      <c r="F11" s="59">
        <v>3</v>
      </c>
      <c r="G11" s="59">
        <v>2</v>
      </c>
      <c r="H11" s="59">
        <v>2</v>
      </c>
      <c r="I11" s="59">
        <v>4</v>
      </c>
      <c r="J11" s="59">
        <v>4</v>
      </c>
      <c r="K11" s="59">
        <v>5</v>
      </c>
      <c r="L11" s="59">
        <v>3</v>
      </c>
      <c r="M11" s="59">
        <v>4</v>
      </c>
      <c r="N11" s="59" t="s">
        <v>92</v>
      </c>
    </row>
    <row r="12" spans="1:14" ht="13" x14ac:dyDescent="0.3">
      <c r="A12" s="52">
        <v>13</v>
      </c>
      <c r="B12" s="69">
        <v>5616.2667346406097</v>
      </c>
      <c r="C12" s="69">
        <v>847.93846045797841</v>
      </c>
      <c r="D12" s="70" t="s">
        <v>24</v>
      </c>
      <c r="E12" s="69">
        <v>3</v>
      </c>
      <c r="F12" s="59">
        <v>7</v>
      </c>
      <c r="G12" s="59">
        <v>7</v>
      </c>
      <c r="H12" s="59">
        <v>7</v>
      </c>
      <c r="I12" s="59">
        <v>10</v>
      </c>
      <c r="J12" s="59">
        <v>14</v>
      </c>
      <c r="K12" s="59">
        <v>13</v>
      </c>
      <c r="L12" s="59">
        <v>13</v>
      </c>
      <c r="M12" s="59">
        <v>13</v>
      </c>
      <c r="N12" s="59" t="s">
        <v>92</v>
      </c>
    </row>
    <row r="13" spans="1:14" ht="13" x14ac:dyDescent="0.3">
      <c r="A13" s="52">
        <v>6</v>
      </c>
      <c r="B13" s="69">
        <v>6308.5700467857696</v>
      </c>
      <c r="C13" s="69">
        <v>952.46173764664479</v>
      </c>
      <c r="D13" s="70" t="s">
        <v>51</v>
      </c>
      <c r="E13" s="69">
        <v>5</v>
      </c>
      <c r="F13" s="59">
        <v>10</v>
      </c>
      <c r="G13" s="59">
        <v>6</v>
      </c>
      <c r="H13" s="59">
        <v>1</v>
      </c>
      <c r="I13" s="59">
        <v>3</v>
      </c>
      <c r="J13" s="59">
        <v>2</v>
      </c>
      <c r="K13" s="59">
        <v>3</v>
      </c>
      <c r="L13" s="59">
        <v>5</v>
      </c>
      <c r="M13" s="59">
        <v>6</v>
      </c>
      <c r="N13" s="59" t="s">
        <v>92</v>
      </c>
    </row>
    <row r="14" spans="1:14" ht="13" x14ac:dyDescent="0.3">
      <c r="A14" s="52">
        <v>11</v>
      </c>
      <c r="B14" s="69">
        <v>5919.0384003607887</v>
      </c>
      <c r="C14" s="69">
        <v>893.65063052240384</v>
      </c>
      <c r="D14" s="70" t="s">
        <v>17</v>
      </c>
      <c r="E14" s="69">
        <v>14</v>
      </c>
      <c r="F14" s="59">
        <v>8</v>
      </c>
      <c r="G14" s="59">
        <v>14</v>
      </c>
      <c r="H14" s="59">
        <v>15</v>
      </c>
      <c r="I14" s="59">
        <v>13</v>
      </c>
      <c r="J14" s="59">
        <v>10</v>
      </c>
      <c r="K14" s="59">
        <v>10</v>
      </c>
      <c r="L14" s="59">
        <v>10</v>
      </c>
      <c r="M14" s="59">
        <v>11</v>
      </c>
      <c r="N14" s="59" t="s">
        <v>92</v>
      </c>
    </row>
    <row r="15" spans="1:14" ht="13" x14ac:dyDescent="0.3">
      <c r="A15" s="52">
        <v>8</v>
      </c>
      <c r="B15" s="69">
        <v>6020.3087506208294</v>
      </c>
      <c r="C15" s="69">
        <v>908.94032899058629</v>
      </c>
      <c r="D15" s="70" t="s">
        <v>26</v>
      </c>
      <c r="E15" s="69">
        <v>6</v>
      </c>
      <c r="F15" s="59">
        <v>15</v>
      </c>
      <c r="G15" s="59">
        <v>15</v>
      </c>
      <c r="H15" s="59">
        <v>14</v>
      </c>
      <c r="I15" s="59">
        <v>11</v>
      </c>
      <c r="J15" s="59">
        <v>9</v>
      </c>
      <c r="K15" s="59">
        <v>9</v>
      </c>
      <c r="L15" s="59">
        <v>8</v>
      </c>
      <c r="M15" s="59">
        <v>8</v>
      </c>
      <c r="N15" s="59" t="s">
        <v>92</v>
      </c>
    </row>
    <row r="16" spans="1:14" ht="13" x14ac:dyDescent="0.3">
      <c r="A16" s="52">
        <v>9</v>
      </c>
      <c r="B16" s="69">
        <v>6003.3476109530693</v>
      </c>
      <c r="C16" s="69">
        <v>906.37955270679856</v>
      </c>
      <c r="D16" s="70" t="s">
        <v>37</v>
      </c>
      <c r="E16" s="69">
        <v>8</v>
      </c>
      <c r="F16" s="59">
        <v>14</v>
      </c>
      <c r="G16" s="59">
        <v>10</v>
      </c>
      <c r="H16" s="59">
        <v>11</v>
      </c>
      <c r="I16" s="59">
        <v>9</v>
      </c>
      <c r="J16" s="59">
        <v>13</v>
      </c>
      <c r="K16" s="59">
        <v>12</v>
      </c>
      <c r="L16" s="59">
        <v>11</v>
      </c>
      <c r="M16" s="59">
        <v>9</v>
      </c>
      <c r="N16" s="59" t="s">
        <v>92</v>
      </c>
    </row>
    <row r="17" spans="1:14" ht="13" x14ac:dyDescent="0.3">
      <c r="A17" s="52">
        <v>12</v>
      </c>
      <c r="B17" s="69">
        <v>5695.5865676717322</v>
      </c>
      <c r="C17" s="69">
        <v>859.91409129640545</v>
      </c>
      <c r="D17" s="70" t="s">
        <v>31</v>
      </c>
      <c r="E17" s="69">
        <v>10</v>
      </c>
      <c r="F17" s="59">
        <v>9</v>
      </c>
      <c r="G17" s="59">
        <v>12</v>
      </c>
      <c r="H17" s="59">
        <v>10</v>
      </c>
      <c r="I17" s="59">
        <v>12</v>
      </c>
      <c r="J17" s="59">
        <v>12</v>
      </c>
      <c r="K17" s="59">
        <v>11</v>
      </c>
      <c r="L17" s="59">
        <v>12</v>
      </c>
      <c r="M17" s="59">
        <v>12</v>
      </c>
      <c r="N17" s="59" t="s">
        <v>92</v>
      </c>
    </row>
    <row r="18" spans="1:14" ht="13" x14ac:dyDescent="0.3">
      <c r="A18" s="52">
        <v>3</v>
      </c>
      <c r="B18" s="69">
        <v>6533.6763285427896</v>
      </c>
      <c r="C18" s="69">
        <v>986.44806397533569</v>
      </c>
      <c r="D18" s="70" t="s">
        <v>139</v>
      </c>
      <c r="E18" s="69">
        <v>4</v>
      </c>
      <c r="F18" s="59">
        <v>11</v>
      </c>
      <c r="G18" s="59">
        <v>8</v>
      </c>
      <c r="H18" s="59">
        <v>6</v>
      </c>
      <c r="I18" s="59">
        <v>6</v>
      </c>
      <c r="J18" s="59">
        <v>7</v>
      </c>
      <c r="K18" s="59">
        <v>4</v>
      </c>
      <c r="L18" s="59">
        <v>4</v>
      </c>
      <c r="M18" s="59">
        <v>3</v>
      </c>
      <c r="N18" s="59" t="s">
        <v>92</v>
      </c>
    </row>
  </sheetData>
  <sortState xmlns:xlrd2="http://schemas.microsoft.com/office/spreadsheetml/2017/richdata2" ref="A2:N48">
    <sortCondition ref="D2:D48"/>
  </sortState>
  <conditionalFormatting sqref="A2:A18 F2:N18">
    <cfRule type="cellIs" dxfId="11" priority="1" stopIfTrue="1" operator="equal">
      <formula>1</formula>
    </cfRule>
    <cfRule type="cellIs" dxfId="10" priority="2" stopIfTrue="1" operator="equal">
      <formula>2</formula>
    </cfRule>
    <cfRule type="cellIs" dxfId="9" priority="3" stopIfTrue="1" operator="equal">
      <formula>3</formula>
    </cfRule>
  </conditionalFormatting>
  <pageMargins left="0.7" right="0.7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4"/>
  <sheetViews>
    <sheetView zoomScaleNormal="100" workbookViewId="0">
      <selection activeCell="E20" sqref="E20"/>
    </sheetView>
  </sheetViews>
  <sheetFormatPr baseColWidth="10" defaultColWidth="9.1796875" defaultRowHeight="12.5" x14ac:dyDescent="0.25"/>
  <cols>
    <col min="1" max="1" width="21.7265625" bestFit="1" customWidth="1"/>
    <col min="2" max="2" width="9.90625" bestFit="1" customWidth="1"/>
  </cols>
  <sheetData>
    <row r="1" spans="1:8" x14ac:dyDescent="0.25">
      <c r="A1" t="s">
        <v>47</v>
      </c>
      <c r="B1" s="87">
        <v>43562</v>
      </c>
      <c r="C1" t="s">
        <v>187</v>
      </c>
      <c r="D1" t="s">
        <v>188</v>
      </c>
      <c r="E1" t="s">
        <v>189</v>
      </c>
      <c r="F1" t="s">
        <v>190</v>
      </c>
      <c r="G1" t="s">
        <v>191</v>
      </c>
      <c r="H1">
        <v>140</v>
      </c>
    </row>
    <row r="2" spans="1:8" x14ac:dyDescent="0.25">
      <c r="A2" t="s">
        <v>48</v>
      </c>
      <c r="B2" s="87">
        <v>43588</v>
      </c>
      <c r="C2" t="s">
        <v>187</v>
      </c>
      <c r="D2" t="s">
        <v>192</v>
      </c>
      <c r="E2" t="s">
        <v>193</v>
      </c>
      <c r="F2" t="s">
        <v>190</v>
      </c>
      <c r="G2" t="s">
        <v>194</v>
      </c>
      <c r="H2">
        <v>249</v>
      </c>
    </row>
    <row r="3" spans="1:8" x14ac:dyDescent="0.25">
      <c r="A3" t="s">
        <v>18</v>
      </c>
      <c r="B3" s="87">
        <v>43589</v>
      </c>
      <c r="C3" t="s">
        <v>187</v>
      </c>
      <c r="D3" t="s">
        <v>195</v>
      </c>
      <c r="E3" t="s">
        <v>196</v>
      </c>
      <c r="F3" t="s">
        <v>190</v>
      </c>
      <c r="G3" t="s">
        <v>194</v>
      </c>
      <c r="H3">
        <v>67</v>
      </c>
    </row>
    <row r="4" spans="1:8" x14ac:dyDescent="0.25">
      <c r="A4" t="s">
        <v>45</v>
      </c>
      <c r="B4" s="87">
        <v>43557</v>
      </c>
      <c r="C4" t="s">
        <v>187</v>
      </c>
      <c r="D4" t="s">
        <v>197</v>
      </c>
      <c r="E4" t="s">
        <v>189</v>
      </c>
      <c r="F4" t="s">
        <v>190</v>
      </c>
      <c r="G4" t="s">
        <v>198</v>
      </c>
      <c r="H4">
        <v>406</v>
      </c>
    </row>
    <row r="5" spans="1:8" x14ac:dyDescent="0.25">
      <c r="A5" t="s">
        <v>199</v>
      </c>
      <c r="B5" s="87">
        <v>43592</v>
      </c>
      <c r="C5" t="s">
        <v>187</v>
      </c>
      <c r="D5">
        <v>1404621</v>
      </c>
      <c r="E5" t="s">
        <v>200</v>
      </c>
      <c r="F5" t="s">
        <v>190</v>
      </c>
      <c r="G5" t="s">
        <v>201</v>
      </c>
      <c r="H5">
        <v>7260</v>
      </c>
    </row>
    <row r="6" spans="1:8" x14ac:dyDescent="0.25">
      <c r="A6" t="s">
        <v>69</v>
      </c>
      <c r="B6" s="87">
        <v>43604</v>
      </c>
      <c r="C6" t="s">
        <v>187</v>
      </c>
      <c r="D6" t="s">
        <v>202</v>
      </c>
      <c r="E6" t="s">
        <v>203</v>
      </c>
      <c r="F6" t="s">
        <v>190</v>
      </c>
      <c r="G6" t="s">
        <v>204</v>
      </c>
      <c r="H6">
        <v>400</v>
      </c>
    </row>
    <row r="7" spans="1:8" x14ac:dyDescent="0.25">
      <c r="A7" t="s">
        <v>205</v>
      </c>
      <c r="B7" s="87">
        <v>43562</v>
      </c>
      <c r="C7" t="s">
        <v>187</v>
      </c>
      <c r="D7">
        <v>1601834</v>
      </c>
      <c r="E7" t="s">
        <v>206</v>
      </c>
      <c r="F7" t="s">
        <v>190</v>
      </c>
      <c r="G7" t="s">
        <v>207</v>
      </c>
      <c r="H7">
        <v>7256</v>
      </c>
    </row>
    <row r="8" spans="1:8" x14ac:dyDescent="0.25">
      <c r="A8" t="s">
        <v>44</v>
      </c>
      <c r="B8" s="87">
        <v>43555</v>
      </c>
      <c r="C8" t="s">
        <v>187</v>
      </c>
      <c r="D8" t="s">
        <v>208</v>
      </c>
      <c r="E8">
        <v>2.4</v>
      </c>
      <c r="F8" t="s">
        <v>190</v>
      </c>
      <c r="G8" t="s">
        <v>209</v>
      </c>
      <c r="H8">
        <v>283</v>
      </c>
    </row>
    <row r="9" spans="1:8" x14ac:dyDescent="0.25">
      <c r="A9" t="s">
        <v>33</v>
      </c>
      <c r="B9" s="87">
        <v>43593</v>
      </c>
      <c r="C9" t="s">
        <v>187</v>
      </c>
      <c r="D9" t="s">
        <v>210</v>
      </c>
      <c r="E9" t="s">
        <v>189</v>
      </c>
      <c r="F9" t="s">
        <v>190</v>
      </c>
      <c r="G9" t="s">
        <v>211</v>
      </c>
      <c r="H9">
        <v>286</v>
      </c>
    </row>
    <row r="10" spans="1:8" x14ac:dyDescent="0.25">
      <c r="A10" t="s">
        <v>51</v>
      </c>
      <c r="B10" s="87">
        <v>43587</v>
      </c>
      <c r="C10" t="s">
        <v>187</v>
      </c>
      <c r="D10" t="s">
        <v>212</v>
      </c>
      <c r="E10" t="s">
        <v>200</v>
      </c>
      <c r="F10" t="s">
        <v>190</v>
      </c>
      <c r="G10" t="s">
        <v>213</v>
      </c>
      <c r="H10">
        <v>146</v>
      </c>
    </row>
    <row r="11" spans="1:8" x14ac:dyDescent="0.25">
      <c r="A11" t="s">
        <v>17</v>
      </c>
      <c r="B11" s="87">
        <v>43565</v>
      </c>
      <c r="C11" t="s">
        <v>187</v>
      </c>
      <c r="D11" t="s">
        <v>214</v>
      </c>
      <c r="E11" t="s">
        <v>189</v>
      </c>
      <c r="F11" t="s">
        <v>190</v>
      </c>
      <c r="G11" t="s">
        <v>165</v>
      </c>
      <c r="H11">
        <v>76</v>
      </c>
    </row>
    <row r="12" spans="1:8" x14ac:dyDescent="0.25">
      <c r="A12" t="s">
        <v>70</v>
      </c>
      <c r="B12" s="87">
        <v>43585</v>
      </c>
      <c r="C12" t="s">
        <v>187</v>
      </c>
      <c r="D12" t="s">
        <v>215</v>
      </c>
      <c r="E12" t="s">
        <v>216</v>
      </c>
      <c r="F12" t="s">
        <v>190</v>
      </c>
      <c r="G12" t="s">
        <v>217</v>
      </c>
      <c r="H12">
        <v>293</v>
      </c>
    </row>
    <row r="13" spans="1:8" x14ac:dyDescent="0.25">
      <c r="A13" t="s">
        <v>30</v>
      </c>
      <c r="B13" s="87">
        <v>43548</v>
      </c>
      <c r="C13" t="s">
        <v>187</v>
      </c>
      <c r="D13" t="s">
        <v>218</v>
      </c>
      <c r="E13">
        <v>2.4</v>
      </c>
      <c r="F13" t="s">
        <v>190</v>
      </c>
      <c r="G13" t="s">
        <v>219</v>
      </c>
      <c r="H13">
        <v>215</v>
      </c>
    </row>
    <row r="14" spans="1:8" x14ac:dyDescent="0.25">
      <c r="A14" t="s">
        <v>31</v>
      </c>
      <c r="B14" s="87">
        <v>43557</v>
      </c>
      <c r="C14" t="s">
        <v>187</v>
      </c>
      <c r="D14">
        <v>1017981</v>
      </c>
      <c r="E14" t="s">
        <v>220</v>
      </c>
      <c r="F14" t="s">
        <v>190</v>
      </c>
      <c r="G14" t="s">
        <v>221</v>
      </c>
      <c r="H14">
        <v>160</v>
      </c>
    </row>
  </sheetData>
  <sortState xmlns:xlrd2="http://schemas.microsoft.com/office/spreadsheetml/2017/richdata2" ref="A1:H14">
    <sortCondition ref="A1"/>
  </sortState>
  <pageMargins left="0.7" right="0.7" top="0.78749999999999998" bottom="0.78749999999999998" header="0.51180555555555496" footer="0.51180555555555496"/>
  <pageSetup paperSize="9" firstPageNumber="0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21B87-622B-4F5C-A339-A1E96CC9F984}">
  <dimension ref="A1:D14"/>
  <sheetViews>
    <sheetView workbookViewId="0">
      <selection activeCell="F18" sqref="F18"/>
    </sheetView>
  </sheetViews>
  <sheetFormatPr baseColWidth="10" defaultColWidth="8.7265625" defaultRowHeight="12.5" x14ac:dyDescent="0.25"/>
  <cols>
    <col min="1" max="1" width="17.36328125" style="27" bestFit="1" customWidth="1"/>
    <col min="2" max="2" width="9.90625" style="27" bestFit="1" customWidth="1"/>
    <col min="3" max="3" width="10.90625" style="28" bestFit="1" customWidth="1"/>
    <col min="4" max="4" width="18.7265625" style="27" bestFit="1" customWidth="1"/>
    <col min="5" max="16384" width="8.7265625" style="27"/>
  </cols>
  <sheetData>
    <row r="1" spans="1:4" x14ac:dyDescent="0.25">
      <c r="A1" s="81" t="s">
        <v>76</v>
      </c>
      <c r="B1" s="82">
        <v>43548</v>
      </c>
      <c r="C1" s="81">
        <v>1602811</v>
      </c>
      <c r="D1" s="81" t="s">
        <v>160</v>
      </c>
    </row>
    <row r="2" spans="1:4" x14ac:dyDescent="0.25">
      <c r="A2" s="81" t="s">
        <v>161</v>
      </c>
      <c r="B2" s="82">
        <v>43626</v>
      </c>
      <c r="C2" s="81" t="s">
        <v>162</v>
      </c>
      <c r="D2" s="81" t="s">
        <v>163</v>
      </c>
    </row>
    <row r="3" spans="1:4" x14ac:dyDescent="0.25">
      <c r="A3" s="81" t="s">
        <v>164</v>
      </c>
      <c r="B3" s="82">
        <v>43510</v>
      </c>
      <c r="C3" s="81">
        <v>1601415</v>
      </c>
      <c r="D3" s="81" t="s">
        <v>165</v>
      </c>
    </row>
    <row r="4" spans="1:4" x14ac:dyDescent="0.25">
      <c r="A4" s="81" t="s">
        <v>25</v>
      </c>
      <c r="B4" s="82">
        <v>43627</v>
      </c>
      <c r="C4" s="81" t="s">
        <v>166</v>
      </c>
      <c r="D4" s="81" t="s">
        <v>167</v>
      </c>
    </row>
    <row r="5" spans="1:4" x14ac:dyDescent="0.25">
      <c r="A5" s="81" t="s">
        <v>168</v>
      </c>
      <c r="B5" s="82">
        <v>43631</v>
      </c>
      <c r="C5" s="81">
        <v>1503316</v>
      </c>
      <c r="D5" s="81" t="s">
        <v>169</v>
      </c>
    </row>
    <row r="6" spans="1:4" x14ac:dyDescent="0.25">
      <c r="A6" s="81" t="s">
        <v>15</v>
      </c>
      <c r="B6" s="82">
        <v>43544</v>
      </c>
      <c r="C6" s="81" t="s">
        <v>170</v>
      </c>
      <c r="D6" s="81" t="s">
        <v>171</v>
      </c>
    </row>
    <row r="7" spans="1:4" x14ac:dyDescent="0.25">
      <c r="A7" s="81" t="s">
        <v>102</v>
      </c>
      <c r="B7" s="82">
        <v>43501</v>
      </c>
      <c r="C7" s="81" t="s">
        <v>172</v>
      </c>
      <c r="D7" s="81" t="s">
        <v>173</v>
      </c>
    </row>
    <row r="8" spans="1:4" x14ac:dyDescent="0.25">
      <c r="A8" s="81" t="s">
        <v>43</v>
      </c>
      <c r="B8" s="82">
        <v>43543</v>
      </c>
      <c r="C8" s="81" t="s">
        <v>174</v>
      </c>
      <c r="D8" s="81" t="s">
        <v>175</v>
      </c>
    </row>
    <row r="9" spans="1:4" x14ac:dyDescent="0.25">
      <c r="A9" s="81" t="s">
        <v>20</v>
      </c>
      <c r="B9" s="82">
        <v>43510</v>
      </c>
      <c r="C9" s="81" t="s">
        <v>176</v>
      </c>
      <c r="D9" s="81" t="s">
        <v>177</v>
      </c>
    </row>
    <row r="10" spans="1:4" x14ac:dyDescent="0.25">
      <c r="A10" s="81" t="s">
        <v>54</v>
      </c>
      <c r="B10" s="82">
        <v>43508</v>
      </c>
      <c r="C10" s="81">
        <v>1404895</v>
      </c>
      <c r="D10" s="81" t="s">
        <v>165</v>
      </c>
    </row>
    <row r="11" spans="1:4" x14ac:dyDescent="0.25">
      <c r="A11" s="81" t="s">
        <v>37</v>
      </c>
      <c r="B11" s="82">
        <v>43542</v>
      </c>
      <c r="C11" s="81" t="s">
        <v>178</v>
      </c>
      <c r="D11" s="81" t="s">
        <v>179</v>
      </c>
    </row>
    <row r="12" spans="1:4" x14ac:dyDescent="0.25">
      <c r="A12" s="81" t="s">
        <v>13</v>
      </c>
      <c r="B12" s="82">
        <v>43511</v>
      </c>
      <c r="C12" s="81">
        <v>48885</v>
      </c>
      <c r="D12" s="81" t="s">
        <v>165</v>
      </c>
    </row>
    <row r="13" spans="1:4" x14ac:dyDescent="0.25">
      <c r="A13" s="81" t="s">
        <v>180</v>
      </c>
      <c r="B13" s="82">
        <v>43627</v>
      </c>
      <c r="C13" s="81">
        <v>1603990</v>
      </c>
      <c r="D13" s="81" t="s">
        <v>181</v>
      </c>
    </row>
    <row r="14" spans="1:4" x14ac:dyDescent="0.25">
      <c r="A14" s="27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1</vt:i4>
      </vt:variant>
    </vt:vector>
  </HeadingPairs>
  <TitlesOfParts>
    <vt:vector size="16" baseType="lpstr">
      <vt:lpstr>Sheet1</vt:lpstr>
      <vt:lpstr>Caussols</vt:lpstr>
      <vt:lpstr>Panat</vt:lpstr>
      <vt:lpstr>Sederon</vt:lpstr>
      <vt:lpstr>Brive</vt:lpstr>
      <vt:lpstr>TOA</vt:lpstr>
      <vt:lpstr>Morand</vt:lpstr>
      <vt:lpstr>Vosges 1</vt:lpstr>
      <vt:lpstr>FU-Ménée</vt:lpstr>
      <vt:lpstr>Tende</vt:lpstr>
      <vt:lpstr>Larrau</vt:lpstr>
      <vt:lpstr>Glandon</vt:lpstr>
      <vt:lpstr>Vosges 2</vt:lpstr>
      <vt:lpstr>Laurac 2</vt:lpstr>
      <vt:lpstr>Puy de Manse</vt:lpstr>
      <vt:lpstr>Sheet1!Zone_d_impression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Fricke</dc:creator>
  <cp:lastModifiedBy>Andréas Fricke</cp:lastModifiedBy>
  <cp:revision>1</cp:revision>
  <cp:lastPrinted>2017-10-08T12:58:03Z</cp:lastPrinted>
  <dcterms:created xsi:type="dcterms:W3CDTF">2015-06-08T22:29:39Z</dcterms:created>
  <dcterms:modified xsi:type="dcterms:W3CDTF">2019-11-17T10:41:30Z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