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éas Fricke\Documents\Modellbau\Rapporteur\2018\"/>
    </mc:Choice>
  </mc:AlternateContent>
  <xr:revisionPtr revIDLastSave="0" documentId="13_ncr:1_{4D3854C4-5910-4C81-A2FA-7CD584A6C23E}" xr6:coauthVersionLast="37" xr6:coauthVersionMax="37" xr10:uidLastSave="{00000000-0000-0000-0000-000000000000}"/>
  <bookViews>
    <workbookView xWindow="0" yWindow="0" windowWidth="16380" windowHeight="8190" tabRatio="861" xr2:uid="{00000000-000D-0000-FFFF-FFFF00000000}"/>
  </bookViews>
  <sheets>
    <sheet name="Sheet1" sheetId="1" r:id="rId1"/>
    <sheet name="Caussols" sheetId="11" r:id="rId2"/>
    <sheet name="Panat" sheetId="3" r:id="rId3"/>
    <sheet name="Brive" sheetId="4" r:id="rId4"/>
    <sheet name="TOA" sheetId="8" r:id="rId5"/>
    <sheet name="Morand" sheetId="5" r:id="rId6"/>
    <sheet name="Sederon" sheetId="6" r:id="rId7"/>
    <sheet name="Tende" sheetId="9" r:id="rId8"/>
    <sheet name="FU-Ménée" sheetId="12" r:id="rId9"/>
    <sheet name="Vosges 1" sheetId="7" r:id="rId10"/>
    <sheet name="Glandon" sheetId="14" r:id="rId11"/>
    <sheet name="Vosges 2" sheetId="16" r:id="rId12"/>
    <sheet name="Laurac 2" sheetId="18" r:id="rId13"/>
    <sheet name="Puy de Manse" sheetId="17" r:id="rId14"/>
  </sheets>
  <definedNames>
    <definedName name="_xlnm.Print_Area" localSheetId="0">Sheet1!$A$1:$U$52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55" i="1" l="1"/>
  <c r="AH64" i="1"/>
  <c r="AH65" i="1"/>
  <c r="AI6" i="1" l="1"/>
  <c r="AH31" i="1" l="1"/>
  <c r="AH5" i="1" l="1"/>
  <c r="AH6" i="1"/>
  <c r="AH17" i="1"/>
  <c r="AH26" i="1"/>
  <c r="AH29" i="1"/>
  <c r="AH43" i="1"/>
  <c r="AH45" i="1"/>
  <c r="AH49" i="1"/>
  <c r="AH48" i="1"/>
  <c r="AH50" i="1"/>
  <c r="AH59" i="1"/>
  <c r="AH60" i="1"/>
  <c r="AH62" i="1"/>
  <c r="AH63" i="1"/>
  <c r="AH9" i="1" l="1"/>
  <c r="AH10" i="1"/>
  <c r="AH11" i="1"/>
  <c r="AH12" i="1"/>
  <c r="AH4" i="1"/>
  <c r="AH16" i="1"/>
  <c r="AH18" i="1"/>
  <c r="AH19" i="1"/>
  <c r="AH21" i="1"/>
  <c r="AH22" i="1"/>
  <c r="AH23" i="1"/>
  <c r="AH24" i="1"/>
  <c r="AH13" i="1"/>
  <c r="AH14" i="1"/>
  <c r="AH28" i="1"/>
  <c r="AH30" i="1"/>
  <c r="AH20" i="1"/>
  <c r="AH33" i="1"/>
  <c r="AH15" i="1"/>
  <c r="AH35" i="1"/>
  <c r="AH38" i="1"/>
  <c r="AH39" i="1"/>
  <c r="AH40" i="1"/>
  <c r="AH41" i="1"/>
  <c r="AH42" i="1"/>
  <c r="AH46" i="1"/>
  <c r="AH47" i="1"/>
  <c r="AH51" i="1"/>
  <c r="AH27" i="1"/>
  <c r="AH25" i="1"/>
  <c r="AH32" i="1"/>
  <c r="AH37" i="1"/>
  <c r="AH52" i="1"/>
  <c r="AH36" i="1"/>
  <c r="AH34" i="1"/>
  <c r="AH53" i="1"/>
  <c r="AH56" i="1"/>
  <c r="AH57" i="1"/>
  <c r="AH58" i="1"/>
  <c r="AH61" i="1"/>
  <c r="AH54" i="1"/>
  <c r="AH66" i="1"/>
  <c r="AH44" i="1"/>
  <c r="AJ59" i="1"/>
  <c r="AI59" i="1"/>
  <c r="AG59" i="1"/>
  <c r="AF59" i="1"/>
  <c r="AE59" i="1"/>
  <c r="AD59" i="1"/>
  <c r="AC59" i="1"/>
  <c r="AB59" i="1"/>
  <c r="AA59" i="1"/>
  <c r="Z59" i="1"/>
  <c r="Y59" i="1"/>
  <c r="X59" i="1"/>
  <c r="G59" i="1"/>
  <c r="AJ48" i="1"/>
  <c r="AI48" i="1"/>
  <c r="AG48" i="1"/>
  <c r="AF48" i="1"/>
  <c r="AE48" i="1"/>
  <c r="AD48" i="1"/>
  <c r="AC48" i="1"/>
  <c r="AB48" i="1"/>
  <c r="AA48" i="1"/>
  <c r="Z48" i="1"/>
  <c r="Y48" i="1"/>
  <c r="X48" i="1"/>
  <c r="G48" i="1"/>
  <c r="AJ60" i="1"/>
  <c r="AI60" i="1"/>
  <c r="AG60" i="1"/>
  <c r="AF60" i="1"/>
  <c r="AE60" i="1"/>
  <c r="AD60" i="1"/>
  <c r="AC60" i="1"/>
  <c r="AB60" i="1"/>
  <c r="AA60" i="1"/>
  <c r="Z60" i="1"/>
  <c r="Y60" i="1"/>
  <c r="X60" i="1"/>
  <c r="G60" i="1"/>
  <c r="AJ49" i="1"/>
  <c r="AI49" i="1"/>
  <c r="AG49" i="1"/>
  <c r="AF49" i="1"/>
  <c r="AE49" i="1"/>
  <c r="AD49" i="1"/>
  <c r="AC49" i="1"/>
  <c r="AB49" i="1"/>
  <c r="AA49" i="1"/>
  <c r="Z49" i="1"/>
  <c r="Y49" i="1"/>
  <c r="X49" i="1"/>
  <c r="G49" i="1"/>
  <c r="AJ63" i="1"/>
  <c r="AI63" i="1"/>
  <c r="AG63" i="1"/>
  <c r="AF63" i="1"/>
  <c r="AE63" i="1"/>
  <c r="AD63" i="1"/>
  <c r="AC63" i="1"/>
  <c r="AB63" i="1"/>
  <c r="AA63" i="1"/>
  <c r="Z63" i="1"/>
  <c r="Y63" i="1"/>
  <c r="X63" i="1"/>
  <c r="G63" i="1"/>
  <c r="AJ45" i="1"/>
  <c r="AI45" i="1"/>
  <c r="AG45" i="1"/>
  <c r="AF45" i="1"/>
  <c r="AE45" i="1"/>
  <c r="AD45" i="1"/>
  <c r="AC45" i="1"/>
  <c r="AB45" i="1"/>
  <c r="AA45" i="1"/>
  <c r="Z45" i="1"/>
  <c r="Y45" i="1"/>
  <c r="X45" i="1"/>
  <c r="G45" i="1"/>
  <c r="AJ62" i="1"/>
  <c r="AI62" i="1"/>
  <c r="AG62" i="1"/>
  <c r="AF62" i="1"/>
  <c r="AE62" i="1"/>
  <c r="AD62" i="1"/>
  <c r="AC62" i="1"/>
  <c r="AB62" i="1"/>
  <c r="AA62" i="1"/>
  <c r="Z62" i="1"/>
  <c r="Y62" i="1"/>
  <c r="X62" i="1"/>
  <c r="G62" i="1"/>
  <c r="AM60" i="1" l="1"/>
  <c r="AM63" i="1"/>
  <c r="AN63" i="1" s="1"/>
  <c r="AM59" i="1"/>
  <c r="AU59" i="1" s="1"/>
  <c r="AM49" i="1"/>
  <c r="AV49" i="1" s="1"/>
  <c r="AM48" i="1"/>
  <c r="AU48" i="1" s="1"/>
  <c r="AV60" i="1"/>
  <c r="AR60" i="1"/>
  <c r="AN60" i="1"/>
  <c r="AT60" i="1"/>
  <c r="AO60" i="1"/>
  <c r="AU60" i="1"/>
  <c r="AQ60" i="1"/>
  <c r="AP60" i="1"/>
  <c r="AS60" i="1"/>
  <c r="AV63" i="1"/>
  <c r="AT63" i="1"/>
  <c r="AP63" i="1"/>
  <c r="AS63" i="1"/>
  <c r="AO63" i="1"/>
  <c r="AM45" i="1"/>
  <c r="AV45" i="1" s="1"/>
  <c r="AM62" i="1"/>
  <c r="AR62" i="1" s="1"/>
  <c r="AJ65" i="1"/>
  <c r="AJ43" i="1"/>
  <c r="AJ55" i="1"/>
  <c r="AJ44" i="1"/>
  <c r="AJ66" i="1"/>
  <c r="AJ64" i="1"/>
  <c r="AJ50" i="1"/>
  <c r="AJ54" i="1"/>
  <c r="AJ61" i="1"/>
  <c r="AJ58" i="1"/>
  <c r="AJ57" i="1"/>
  <c r="AJ53" i="1"/>
  <c r="AJ34" i="1"/>
  <c r="AJ31" i="1"/>
  <c r="AJ36" i="1"/>
  <c r="AJ52" i="1"/>
  <c r="AJ37" i="1"/>
  <c r="AJ29" i="1"/>
  <c r="AJ32" i="1"/>
  <c r="AJ25" i="1"/>
  <c r="AJ26" i="1"/>
  <c r="AJ27" i="1"/>
  <c r="AJ47" i="1"/>
  <c r="AJ46" i="1"/>
  <c r="AJ42" i="1"/>
  <c r="AJ41" i="1"/>
  <c r="AJ40" i="1"/>
  <c r="AJ56" i="1"/>
  <c r="AJ39" i="1"/>
  <c r="AJ38" i="1"/>
  <c r="AJ51" i="1"/>
  <c r="AJ35" i="1"/>
  <c r="AJ15" i="1"/>
  <c r="AJ20" i="1"/>
  <c r="AJ17" i="1"/>
  <c r="AJ30" i="1"/>
  <c r="AJ14" i="1"/>
  <c r="AJ13" i="1"/>
  <c r="AJ12" i="1"/>
  <c r="AJ24" i="1"/>
  <c r="AJ23" i="1"/>
  <c r="AJ22" i="1"/>
  <c r="AJ21" i="1"/>
  <c r="AJ33" i="1"/>
  <c r="AJ19" i="1"/>
  <c r="AJ18" i="1"/>
  <c r="AJ16" i="1"/>
  <c r="AJ4" i="1"/>
  <c r="AJ11" i="1"/>
  <c r="AJ10" i="1"/>
  <c r="AJ9" i="1"/>
  <c r="AJ6" i="1"/>
  <c r="AJ5" i="1"/>
  <c r="AJ28" i="1"/>
  <c r="AJ8" i="1"/>
  <c r="AJ7" i="1"/>
  <c r="AJ3" i="1"/>
  <c r="AJ2" i="1"/>
  <c r="G58" i="1"/>
  <c r="G65" i="1"/>
  <c r="X65" i="1"/>
  <c r="Y65" i="1"/>
  <c r="Z65" i="1"/>
  <c r="AA65" i="1"/>
  <c r="AB65" i="1"/>
  <c r="AC65" i="1"/>
  <c r="AD65" i="1"/>
  <c r="AE65" i="1"/>
  <c r="AF65" i="1"/>
  <c r="AG65" i="1"/>
  <c r="AI65" i="1"/>
  <c r="G43" i="1"/>
  <c r="X43" i="1"/>
  <c r="Y43" i="1"/>
  <c r="Z43" i="1"/>
  <c r="AA43" i="1"/>
  <c r="AB43" i="1"/>
  <c r="AC43" i="1"/>
  <c r="AD43" i="1"/>
  <c r="AE43" i="1"/>
  <c r="AF43" i="1"/>
  <c r="AG43" i="1"/>
  <c r="AI43" i="1"/>
  <c r="G55" i="1"/>
  <c r="X55" i="1"/>
  <c r="Y55" i="1"/>
  <c r="Z55" i="1"/>
  <c r="AA55" i="1"/>
  <c r="AB55" i="1"/>
  <c r="AC55" i="1"/>
  <c r="AD55" i="1"/>
  <c r="AE55" i="1"/>
  <c r="AF55" i="1"/>
  <c r="AG55" i="1"/>
  <c r="AI55" i="1"/>
  <c r="G44" i="1"/>
  <c r="X44" i="1"/>
  <c r="Y44" i="1"/>
  <c r="Z44" i="1"/>
  <c r="AA44" i="1"/>
  <c r="AB44" i="1"/>
  <c r="AC44" i="1"/>
  <c r="AD44" i="1"/>
  <c r="AE44" i="1"/>
  <c r="AF44" i="1"/>
  <c r="AG44" i="1"/>
  <c r="AI44" i="1"/>
  <c r="AE53" i="1"/>
  <c r="AE57" i="1"/>
  <c r="AE61" i="1"/>
  <c r="AE54" i="1"/>
  <c r="AE50" i="1"/>
  <c r="AE64" i="1"/>
  <c r="AE66" i="1"/>
  <c r="AE58" i="1"/>
  <c r="AE39" i="1"/>
  <c r="AE56" i="1"/>
  <c r="AE40" i="1"/>
  <c r="AE41" i="1"/>
  <c r="AE42" i="1"/>
  <c r="AE46" i="1"/>
  <c r="AE47" i="1"/>
  <c r="AE27" i="1"/>
  <c r="AE26" i="1"/>
  <c r="AE25" i="1"/>
  <c r="AE32" i="1"/>
  <c r="AE29" i="1"/>
  <c r="AE37" i="1"/>
  <c r="AE52" i="1"/>
  <c r="AE36" i="1"/>
  <c r="AE31" i="1"/>
  <c r="AE34" i="1"/>
  <c r="AE24" i="1"/>
  <c r="AE12" i="1"/>
  <c r="AE13" i="1"/>
  <c r="AE14" i="1"/>
  <c r="AE30" i="1"/>
  <c r="AE17" i="1"/>
  <c r="AE20" i="1"/>
  <c r="AE15" i="1"/>
  <c r="AE35" i="1"/>
  <c r="AE51" i="1"/>
  <c r="AE38" i="1"/>
  <c r="AE10" i="1"/>
  <c r="AE11" i="1"/>
  <c r="AE4" i="1"/>
  <c r="AE16" i="1"/>
  <c r="AE18" i="1"/>
  <c r="AE19" i="1"/>
  <c r="AE33" i="1"/>
  <c r="AE21" i="1"/>
  <c r="AE22" i="1"/>
  <c r="AE23" i="1"/>
  <c r="AA10" i="1"/>
  <c r="AA11" i="1"/>
  <c r="AA4" i="1"/>
  <c r="AA16" i="1"/>
  <c r="AA18" i="1"/>
  <c r="AA19" i="1"/>
  <c r="AA33" i="1"/>
  <c r="AA21" i="1"/>
  <c r="AA22" i="1"/>
  <c r="AA23" i="1"/>
  <c r="X58" i="1"/>
  <c r="Y58" i="1"/>
  <c r="Z58" i="1"/>
  <c r="AA58" i="1"/>
  <c r="AB58" i="1"/>
  <c r="AC58" i="1"/>
  <c r="AD58" i="1"/>
  <c r="AF58" i="1"/>
  <c r="AG58" i="1"/>
  <c r="AI58" i="1"/>
  <c r="AT59" i="1" l="1"/>
  <c r="AN48" i="1"/>
  <c r="AS62" i="1"/>
  <c r="AQ63" i="1"/>
  <c r="AR63" i="1"/>
  <c r="AR48" i="1"/>
  <c r="AP48" i="1"/>
  <c r="AV48" i="1"/>
  <c r="AT48" i="1"/>
  <c r="AO48" i="1"/>
  <c r="AQ48" i="1"/>
  <c r="AS48" i="1"/>
  <c r="AN59" i="1"/>
  <c r="AU63" i="1"/>
  <c r="AU49" i="1"/>
  <c r="AR59" i="1"/>
  <c r="AS49" i="1"/>
  <c r="AP59" i="1"/>
  <c r="AP49" i="1"/>
  <c r="AN49" i="1"/>
  <c r="AT49" i="1"/>
  <c r="AR49" i="1"/>
  <c r="AO59" i="1"/>
  <c r="AQ59" i="1"/>
  <c r="AV59" i="1"/>
  <c r="AT45" i="1"/>
  <c r="AO49" i="1"/>
  <c r="AQ49" i="1"/>
  <c r="AS59" i="1"/>
  <c r="AU62" i="1"/>
  <c r="AO45" i="1"/>
  <c r="AO62" i="1"/>
  <c r="AQ62" i="1"/>
  <c r="AV62" i="1"/>
  <c r="AP45" i="1"/>
  <c r="AN45" i="1"/>
  <c r="AP62" i="1"/>
  <c r="AN62" i="1"/>
  <c r="AQ45" i="1"/>
  <c r="AT62" i="1"/>
  <c r="AS45" i="1"/>
  <c r="AU45" i="1"/>
  <c r="F60" i="1"/>
  <c r="E60" i="1" s="1"/>
  <c r="AR45" i="1"/>
  <c r="AM65" i="1"/>
  <c r="AN65" i="1" s="1"/>
  <c r="AM43" i="1"/>
  <c r="AN43" i="1" s="1"/>
  <c r="AM44" i="1"/>
  <c r="AN44" i="1" s="1"/>
  <c r="AM55" i="1"/>
  <c r="AN55" i="1" s="1"/>
  <c r="AM58" i="1"/>
  <c r="AQ58" i="1" s="1"/>
  <c r="AC34" i="1"/>
  <c r="AC15" i="1"/>
  <c r="G47" i="1"/>
  <c r="X15" i="1"/>
  <c r="Y15" i="1"/>
  <c r="Z15" i="1"/>
  <c r="AA15" i="1"/>
  <c r="AB15" i="1"/>
  <c r="AD15" i="1"/>
  <c r="AF15" i="1"/>
  <c r="AG15" i="1"/>
  <c r="AI15" i="1"/>
  <c r="G57" i="1"/>
  <c r="X34" i="1"/>
  <c r="Y34" i="1"/>
  <c r="Z34" i="1"/>
  <c r="AA34" i="1"/>
  <c r="AB34" i="1"/>
  <c r="AD34" i="1"/>
  <c r="AF34" i="1"/>
  <c r="AG34" i="1"/>
  <c r="AI34" i="1"/>
  <c r="AC28" i="1"/>
  <c r="AC5" i="1"/>
  <c r="AC6" i="1"/>
  <c r="AC9" i="1"/>
  <c r="AC10" i="1"/>
  <c r="AC11" i="1"/>
  <c r="AC4" i="1"/>
  <c r="AC16" i="1"/>
  <c r="AC18" i="1"/>
  <c r="AC19" i="1"/>
  <c r="AC33" i="1"/>
  <c r="AC21" i="1"/>
  <c r="AC22" i="1"/>
  <c r="AC23" i="1"/>
  <c r="AC24" i="1"/>
  <c r="AC12" i="1"/>
  <c r="AC13" i="1"/>
  <c r="AC14" i="1"/>
  <c r="AC30" i="1"/>
  <c r="AC17" i="1"/>
  <c r="AC20" i="1"/>
  <c r="AC35" i="1"/>
  <c r="AC51" i="1"/>
  <c r="AC38" i="1"/>
  <c r="AC39" i="1"/>
  <c r="AC56" i="1"/>
  <c r="AC41" i="1"/>
  <c r="AC42" i="1"/>
  <c r="AC46" i="1"/>
  <c r="AC47" i="1"/>
  <c r="AC27" i="1"/>
  <c r="AC26" i="1"/>
  <c r="AC25" i="1"/>
  <c r="AC32" i="1"/>
  <c r="AC29" i="1"/>
  <c r="AC37" i="1"/>
  <c r="AC52" i="1"/>
  <c r="AC36" i="1"/>
  <c r="AC31" i="1"/>
  <c r="AC53" i="1"/>
  <c r="AC57" i="1"/>
  <c r="AC61" i="1"/>
  <c r="AC54" i="1"/>
  <c r="AC50" i="1"/>
  <c r="AC64" i="1"/>
  <c r="AC66" i="1"/>
  <c r="AC40" i="1"/>
  <c r="AB40" i="1"/>
  <c r="G46" i="1"/>
  <c r="X40" i="1"/>
  <c r="Y40" i="1"/>
  <c r="Z40" i="1"/>
  <c r="AA40" i="1"/>
  <c r="AD40" i="1"/>
  <c r="AF40" i="1"/>
  <c r="AG40" i="1"/>
  <c r="AI40" i="1"/>
  <c r="AB6" i="1"/>
  <c r="AB9" i="1"/>
  <c r="AB10" i="1"/>
  <c r="AB11" i="1"/>
  <c r="AB4" i="1"/>
  <c r="AB16" i="1"/>
  <c r="AB18" i="1"/>
  <c r="AB19" i="1"/>
  <c r="AB33" i="1"/>
  <c r="AB21" i="1"/>
  <c r="AB22" i="1"/>
  <c r="AB23" i="1"/>
  <c r="AB24" i="1"/>
  <c r="AB12" i="1"/>
  <c r="AB13" i="1"/>
  <c r="AB14" i="1"/>
  <c r="AB30" i="1"/>
  <c r="AB17" i="1"/>
  <c r="AB20" i="1"/>
  <c r="AB35" i="1"/>
  <c r="AB51" i="1"/>
  <c r="AB38" i="1"/>
  <c r="AB39" i="1"/>
  <c r="AB56" i="1"/>
  <c r="AB41" i="1"/>
  <c r="AB42" i="1"/>
  <c r="AB46" i="1"/>
  <c r="AB47" i="1"/>
  <c r="AB27" i="1"/>
  <c r="AB26" i="1"/>
  <c r="AB25" i="1"/>
  <c r="AB32" i="1"/>
  <c r="AB29" i="1"/>
  <c r="AB37" i="1"/>
  <c r="AB52" i="1"/>
  <c r="AB36" i="1"/>
  <c r="AB31" i="1"/>
  <c r="AB53" i="1"/>
  <c r="AB57" i="1"/>
  <c r="AB61" i="1"/>
  <c r="AB54" i="1"/>
  <c r="AB50" i="1"/>
  <c r="AB64" i="1"/>
  <c r="AB66" i="1"/>
  <c r="AA8" i="1"/>
  <c r="AA5" i="1"/>
  <c r="AA6" i="1"/>
  <c r="AA9" i="1"/>
  <c r="AA24" i="1"/>
  <c r="AA12" i="1"/>
  <c r="AA13" i="1"/>
  <c r="AA14" i="1"/>
  <c r="AA17" i="1"/>
  <c r="AA20" i="1"/>
  <c r="AA35" i="1"/>
  <c r="AA51" i="1"/>
  <c r="AA38" i="1"/>
  <c r="AA56" i="1"/>
  <c r="AA41" i="1"/>
  <c r="AA42" i="1"/>
  <c r="AA46" i="1"/>
  <c r="AA47" i="1"/>
  <c r="AA27" i="1"/>
  <c r="AA26" i="1"/>
  <c r="AA25" i="1"/>
  <c r="AA32" i="1"/>
  <c r="AA29" i="1"/>
  <c r="AA37" i="1"/>
  <c r="AA52" i="1"/>
  <c r="AA36" i="1"/>
  <c r="AA31" i="1"/>
  <c r="AA53" i="1"/>
  <c r="AA57" i="1"/>
  <c r="AA61" i="1"/>
  <c r="AA54" i="1"/>
  <c r="AA50" i="1"/>
  <c r="AA64" i="1"/>
  <c r="AA66" i="1"/>
  <c r="AA28" i="1"/>
  <c r="AA30" i="1"/>
  <c r="AA39" i="1"/>
  <c r="AA2" i="1"/>
  <c r="AA3" i="1"/>
  <c r="G56" i="1"/>
  <c r="G28" i="1"/>
  <c r="X22" i="1"/>
  <c r="Y22" i="1"/>
  <c r="Z22" i="1"/>
  <c r="AD22" i="1"/>
  <c r="AF22" i="1"/>
  <c r="AG22" i="1"/>
  <c r="AI22" i="1"/>
  <c r="G51" i="1"/>
  <c r="X39" i="1"/>
  <c r="Y39" i="1"/>
  <c r="Z39" i="1"/>
  <c r="AF39" i="1"/>
  <c r="AG39" i="1"/>
  <c r="AI39" i="1"/>
  <c r="Y28" i="1"/>
  <c r="Y30" i="1"/>
  <c r="G33" i="1"/>
  <c r="Z3" i="1"/>
  <c r="Z7" i="1"/>
  <c r="Z8" i="1"/>
  <c r="Z5" i="1"/>
  <c r="Z6" i="1"/>
  <c r="Z9" i="1"/>
  <c r="Z10" i="1"/>
  <c r="Z11" i="1"/>
  <c r="Z4" i="1"/>
  <c r="Z16" i="1"/>
  <c r="Z18" i="1"/>
  <c r="Z19" i="1"/>
  <c r="Z33" i="1"/>
  <c r="Z21" i="1"/>
  <c r="Z23" i="1"/>
  <c r="Z24" i="1"/>
  <c r="Z12" i="1"/>
  <c r="Z13" i="1"/>
  <c r="Z14" i="1"/>
  <c r="Z17" i="1"/>
  <c r="Z20" i="1"/>
  <c r="Z35" i="1"/>
  <c r="Z51" i="1"/>
  <c r="Z38" i="1"/>
  <c r="Z56" i="1"/>
  <c r="Z41" i="1"/>
  <c r="Z42" i="1"/>
  <c r="Z46" i="1"/>
  <c r="Z47" i="1"/>
  <c r="Z27" i="1"/>
  <c r="Z26" i="1"/>
  <c r="Z25" i="1"/>
  <c r="Z32" i="1"/>
  <c r="Z29" i="1"/>
  <c r="Z37" i="1"/>
  <c r="Z52" i="1"/>
  <c r="Z36" i="1"/>
  <c r="Z31" i="1"/>
  <c r="Z53" i="1"/>
  <c r="Z57" i="1"/>
  <c r="Z61" i="1"/>
  <c r="Z54" i="1"/>
  <c r="Z50" i="1"/>
  <c r="Z64" i="1"/>
  <c r="Z66" i="1"/>
  <c r="Z28" i="1"/>
  <c r="Z30" i="1"/>
  <c r="G10" i="1"/>
  <c r="X28" i="1"/>
  <c r="AB28" i="1"/>
  <c r="AD28" i="1"/>
  <c r="AE28" i="1"/>
  <c r="AF28" i="1"/>
  <c r="AG28" i="1"/>
  <c r="AI28" i="1"/>
  <c r="G22" i="1"/>
  <c r="X30" i="1"/>
  <c r="AD30" i="1"/>
  <c r="AF30" i="1"/>
  <c r="AG30" i="1"/>
  <c r="AI30" i="1"/>
  <c r="Y25" i="1"/>
  <c r="Y26" i="1"/>
  <c r="Y51" i="1"/>
  <c r="Y36" i="1"/>
  <c r="Y21" i="1"/>
  <c r="Y10" i="1"/>
  <c r="Y42" i="1"/>
  <c r="Y16" i="1"/>
  <c r="Y54" i="1"/>
  <c r="Y9" i="1"/>
  <c r="Y35" i="1"/>
  <c r="Y6" i="1"/>
  <c r="Y32" i="1"/>
  <c r="Y27" i="1"/>
  <c r="Y3" i="1"/>
  <c r="Y47" i="1"/>
  <c r="Y12" i="1"/>
  <c r="Y46" i="1"/>
  <c r="Y52" i="1"/>
  <c r="Y13" i="1"/>
  <c r="Y33" i="1"/>
  <c r="Y37" i="1"/>
  <c r="Y11" i="1"/>
  <c r="Y20" i="1"/>
  <c r="Y56" i="1"/>
  <c r="Y8" i="1"/>
  <c r="Y38" i="1"/>
  <c r="Y19" i="1"/>
  <c r="Y41" i="1"/>
  <c r="Y4" i="1"/>
  <c r="Y29" i="1"/>
  <c r="Y5" i="1"/>
  <c r="Y24" i="1"/>
  <c r="Y7" i="1"/>
  <c r="Y31" i="1"/>
  <c r="Y18" i="1"/>
  <c r="Y23" i="1"/>
  <c r="Y64" i="1"/>
  <c r="Y17" i="1"/>
  <c r="Y66" i="1"/>
  <c r="Y57" i="1"/>
  <c r="Y2" i="1"/>
  <c r="Y14" i="1"/>
  <c r="Y61" i="1"/>
  <c r="F48" i="1" l="1"/>
  <c r="E48" i="1" s="1"/>
  <c r="F63" i="1"/>
  <c r="E63" i="1" s="1"/>
  <c r="F59" i="1"/>
  <c r="E59" i="1" s="1"/>
  <c r="AR44" i="1"/>
  <c r="F49" i="1"/>
  <c r="E49" i="1" s="1"/>
  <c r="AP44" i="1"/>
  <c r="F62" i="1"/>
  <c r="E62" i="1" s="1"/>
  <c r="AT65" i="1"/>
  <c r="AS65" i="1"/>
  <c r="F45" i="1"/>
  <c r="E45" i="1" s="1"/>
  <c r="AV43" i="1"/>
  <c r="AS43" i="1"/>
  <c r="AR65" i="1"/>
  <c r="AR43" i="1"/>
  <c r="AV65" i="1"/>
  <c r="AR55" i="1"/>
  <c r="AO55" i="1"/>
  <c r="AU43" i="1"/>
  <c r="AQ43" i="1"/>
  <c r="AP43" i="1"/>
  <c r="AU65" i="1"/>
  <c r="AQ55" i="1"/>
  <c r="AO43" i="1"/>
  <c r="AT43" i="1"/>
  <c r="AO65" i="1"/>
  <c r="AV44" i="1"/>
  <c r="AT44" i="1"/>
  <c r="AS55" i="1"/>
  <c r="AQ65" i="1"/>
  <c r="AP65" i="1"/>
  <c r="AO44" i="1"/>
  <c r="AU44" i="1"/>
  <c r="AS44" i="1"/>
  <c r="AV55" i="1"/>
  <c r="AP55" i="1"/>
  <c r="AQ44" i="1"/>
  <c r="AU55" i="1"/>
  <c r="AT55" i="1"/>
  <c r="AS58" i="1"/>
  <c r="AV58" i="1"/>
  <c r="AT58" i="1"/>
  <c r="AR58" i="1"/>
  <c r="AP58" i="1"/>
  <c r="AN58" i="1"/>
  <c r="AO58" i="1"/>
  <c r="AU58" i="1"/>
  <c r="AM39" i="1"/>
  <c r="AQ39" i="1" s="1"/>
  <c r="AM34" i="1"/>
  <c r="AN34" i="1" s="1"/>
  <c r="AM15" i="1"/>
  <c r="AN15" i="1" s="1"/>
  <c r="AM28" i="1"/>
  <c r="AQ28" i="1" s="1"/>
  <c r="AM40" i="1"/>
  <c r="AN40" i="1" s="1"/>
  <c r="AM22" i="1"/>
  <c r="AV22" i="1" s="1"/>
  <c r="AM30" i="1"/>
  <c r="AQ30" i="1" s="1"/>
  <c r="C17" i="12"/>
  <c r="C18" i="12"/>
  <c r="C19" i="12"/>
  <c r="C20" i="12"/>
  <c r="C21" i="12"/>
  <c r="C22" i="12"/>
  <c r="C23" i="12"/>
  <c r="C24" i="12"/>
  <c r="C25" i="12"/>
  <c r="C2" i="12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" i="12"/>
  <c r="C4" i="8"/>
  <c r="C22" i="8"/>
  <c r="C5" i="8"/>
  <c r="C12" i="8"/>
  <c r="C24" i="8"/>
  <c r="C9" i="8"/>
  <c r="C1" i="8"/>
  <c r="C10" i="8"/>
  <c r="C20" i="8"/>
  <c r="C25" i="8"/>
  <c r="C17" i="8"/>
  <c r="C18" i="8"/>
  <c r="C2" i="8"/>
  <c r="C16" i="8"/>
  <c r="C14" i="8"/>
  <c r="C26" i="8"/>
  <c r="C7" i="8"/>
  <c r="C27" i="8"/>
  <c r="C6" i="8"/>
  <c r="C11" i="8"/>
  <c r="C19" i="8"/>
  <c r="C3" i="8"/>
  <c r="C28" i="8"/>
  <c r="C8" i="8"/>
  <c r="C15" i="8"/>
  <c r="C21" i="8"/>
  <c r="C13" i="8"/>
  <c r="C23" i="8"/>
  <c r="F65" i="1" l="1"/>
  <c r="E65" i="1" s="1"/>
  <c r="F43" i="1"/>
  <c r="E43" i="1" s="1"/>
  <c r="F44" i="1"/>
  <c r="E44" i="1" s="1"/>
  <c r="F55" i="1"/>
  <c r="E55" i="1" s="1"/>
  <c r="F58" i="1"/>
  <c r="E58" i="1" s="1"/>
  <c r="AN39" i="1"/>
  <c r="AV34" i="1"/>
  <c r="AO39" i="1"/>
  <c r="AS39" i="1"/>
  <c r="AR39" i="1"/>
  <c r="AP39" i="1"/>
  <c r="AU39" i="1"/>
  <c r="AV39" i="1"/>
  <c r="AT39" i="1"/>
  <c r="AS34" i="1"/>
  <c r="AU34" i="1"/>
  <c r="AT34" i="1"/>
  <c r="AO34" i="1"/>
  <c r="AQ34" i="1"/>
  <c r="AR34" i="1"/>
  <c r="AP34" i="1"/>
  <c r="AO15" i="1"/>
  <c r="AS15" i="1"/>
  <c r="AT15" i="1"/>
  <c r="AV15" i="1"/>
  <c r="AU15" i="1"/>
  <c r="AQ15" i="1"/>
  <c r="AR15" i="1"/>
  <c r="AP15" i="1"/>
  <c r="AN28" i="1"/>
  <c r="AV28" i="1"/>
  <c r="AP40" i="1"/>
  <c r="AT28" i="1"/>
  <c r="AO28" i="1"/>
  <c r="AS28" i="1"/>
  <c r="AU28" i="1"/>
  <c r="AR28" i="1"/>
  <c r="AP28" i="1"/>
  <c r="AO40" i="1"/>
  <c r="AQ40" i="1"/>
  <c r="AV40" i="1"/>
  <c r="AT40" i="1"/>
  <c r="AR40" i="1"/>
  <c r="AU40" i="1"/>
  <c r="AS40" i="1"/>
  <c r="AU22" i="1"/>
  <c r="AS22" i="1"/>
  <c r="AN22" i="1"/>
  <c r="AQ22" i="1"/>
  <c r="AO22" i="1"/>
  <c r="AP22" i="1"/>
  <c r="AR22" i="1"/>
  <c r="AT22" i="1"/>
  <c r="AS30" i="1"/>
  <c r="AN30" i="1"/>
  <c r="AR30" i="1"/>
  <c r="AO30" i="1"/>
  <c r="AU30" i="1"/>
  <c r="AP30" i="1"/>
  <c r="AT30" i="1"/>
  <c r="AV30" i="1"/>
  <c r="AI20" i="1"/>
  <c r="F22" i="1" l="1"/>
  <c r="E22" i="1" s="1"/>
  <c r="AI9" i="1"/>
  <c r="AI10" i="1"/>
  <c r="AI11" i="1"/>
  <c r="AI4" i="1"/>
  <c r="AI16" i="1"/>
  <c r="AI18" i="1"/>
  <c r="AI19" i="1"/>
  <c r="AI33" i="1"/>
  <c r="AI21" i="1"/>
  <c r="AI23" i="1"/>
  <c r="AI24" i="1"/>
  <c r="AI12" i="1"/>
  <c r="AI13" i="1"/>
  <c r="AI14" i="1"/>
  <c r="AI17" i="1"/>
  <c r="AI35" i="1"/>
  <c r="AI51" i="1"/>
  <c r="AI38" i="1"/>
  <c r="AI56" i="1"/>
  <c r="AI41" i="1"/>
  <c r="AI42" i="1"/>
  <c r="AI46" i="1"/>
  <c r="AI47" i="1"/>
  <c r="AI27" i="1"/>
  <c r="AI26" i="1"/>
  <c r="AI25" i="1"/>
  <c r="AI32" i="1"/>
  <c r="AI29" i="1"/>
  <c r="AI37" i="1"/>
  <c r="AI52" i="1"/>
  <c r="AI36" i="1"/>
  <c r="AI31" i="1"/>
  <c r="AI53" i="1"/>
  <c r="AI57" i="1"/>
  <c r="AI61" i="1"/>
  <c r="AI54" i="1"/>
  <c r="AI50" i="1"/>
  <c r="AI64" i="1"/>
  <c r="AI66" i="1"/>
  <c r="AF23" i="1" l="1"/>
  <c r="AF24" i="1"/>
  <c r="AF12" i="1"/>
  <c r="AF13" i="1"/>
  <c r="AF14" i="1"/>
  <c r="AF17" i="1"/>
  <c r="AF20" i="1"/>
  <c r="AF35" i="1"/>
  <c r="AF51" i="1"/>
  <c r="AF38" i="1"/>
  <c r="AF56" i="1"/>
  <c r="AF41" i="1"/>
  <c r="AF42" i="1"/>
  <c r="AF46" i="1"/>
  <c r="AF47" i="1"/>
  <c r="AF27" i="1"/>
  <c r="AF26" i="1"/>
  <c r="AF25" i="1"/>
  <c r="AF32" i="1"/>
  <c r="AF29" i="1"/>
  <c r="AF37" i="1"/>
  <c r="AF52" i="1"/>
  <c r="AF36" i="1"/>
  <c r="AF31" i="1"/>
  <c r="AF53" i="1"/>
  <c r="AF57" i="1"/>
  <c r="AF61" i="1"/>
  <c r="AF54" i="1"/>
  <c r="AF50" i="1"/>
  <c r="AF64" i="1"/>
  <c r="AF66" i="1"/>
  <c r="AF6" i="1"/>
  <c r="AF9" i="1"/>
  <c r="AF10" i="1"/>
  <c r="AF11" i="1"/>
  <c r="AF4" i="1"/>
  <c r="AF16" i="1"/>
  <c r="AF18" i="1"/>
  <c r="AF19" i="1"/>
  <c r="AF33" i="1"/>
  <c r="AF21" i="1"/>
  <c r="AG3" i="1"/>
  <c r="AG7" i="1"/>
  <c r="AG8" i="1"/>
  <c r="AG5" i="1"/>
  <c r="AG6" i="1"/>
  <c r="AG9" i="1"/>
  <c r="AG10" i="1"/>
  <c r="AG11" i="1"/>
  <c r="AG4" i="1"/>
  <c r="AG16" i="1"/>
  <c r="AG18" i="1"/>
  <c r="AG19" i="1"/>
  <c r="AG33" i="1"/>
  <c r="AG21" i="1"/>
  <c r="AH3" i="1" l="1"/>
  <c r="AH7" i="1"/>
  <c r="AH8" i="1"/>
  <c r="AF3" i="1" l="1"/>
  <c r="AF7" i="1"/>
  <c r="AF8" i="1"/>
  <c r="AF5" i="1"/>
  <c r="AE3" i="1"/>
  <c r="AE7" i="1"/>
  <c r="AE8" i="1"/>
  <c r="AE5" i="1"/>
  <c r="AE6" i="1"/>
  <c r="AE9" i="1"/>
  <c r="G38" i="1"/>
  <c r="X18" i="1"/>
  <c r="AD18" i="1"/>
  <c r="G36" i="1"/>
  <c r="X23" i="1"/>
  <c r="AD23" i="1"/>
  <c r="AG23" i="1"/>
  <c r="AM18" i="1" l="1"/>
  <c r="AN18" i="1" s="1"/>
  <c r="AM23" i="1"/>
  <c r="AQ23" i="1" s="1"/>
  <c r="AE2" i="1"/>
  <c r="AS18" i="1" l="1"/>
  <c r="AP18" i="1"/>
  <c r="AT18" i="1"/>
  <c r="AR18" i="1"/>
  <c r="AV18" i="1"/>
  <c r="AO18" i="1"/>
  <c r="AQ18" i="1"/>
  <c r="AU18" i="1"/>
  <c r="AN23" i="1"/>
  <c r="AT23" i="1"/>
  <c r="AV23" i="1"/>
  <c r="AU23" i="1"/>
  <c r="AS23" i="1"/>
  <c r="AO23" i="1"/>
  <c r="AP23" i="1"/>
  <c r="AR23" i="1"/>
  <c r="AD50" i="1"/>
  <c r="AD66" i="1"/>
  <c r="AD64" i="1"/>
  <c r="AD32" i="1"/>
  <c r="AD29" i="1"/>
  <c r="AD37" i="1"/>
  <c r="AD52" i="1"/>
  <c r="AD36" i="1"/>
  <c r="AD31" i="1"/>
  <c r="AD53" i="1"/>
  <c r="AD57" i="1"/>
  <c r="AD61" i="1"/>
  <c r="AD54" i="1"/>
  <c r="AD35" i="1"/>
  <c r="AD51" i="1"/>
  <c r="AD38" i="1"/>
  <c r="AD56" i="1"/>
  <c r="AD41" i="1"/>
  <c r="AD42" i="1"/>
  <c r="AD46" i="1"/>
  <c r="AD47" i="1"/>
  <c r="AD27" i="1"/>
  <c r="AD26" i="1"/>
  <c r="AD25" i="1"/>
  <c r="AD16" i="1"/>
  <c r="AD19" i="1"/>
  <c r="AD33" i="1"/>
  <c r="AD21" i="1"/>
  <c r="AD24" i="1"/>
  <c r="AD12" i="1"/>
  <c r="AD13" i="1"/>
  <c r="AD14" i="1"/>
  <c r="AD17" i="1"/>
  <c r="AD20" i="1"/>
  <c r="AD3" i="1"/>
  <c r="AD7" i="1"/>
  <c r="AD8" i="1"/>
  <c r="AD5" i="1"/>
  <c r="AD6" i="1"/>
  <c r="AD9" i="1"/>
  <c r="AD10" i="1"/>
  <c r="AD11" i="1"/>
  <c r="AD4" i="1"/>
  <c r="G42" i="1"/>
  <c r="AG64" i="1"/>
  <c r="X64" i="1"/>
  <c r="G66" i="1"/>
  <c r="AM64" i="1" l="1"/>
  <c r="AV64" i="1" s="1"/>
  <c r="AU64" i="1" l="1"/>
  <c r="AO64" i="1"/>
  <c r="AP64" i="1"/>
  <c r="AN64" i="1"/>
  <c r="AT64" i="1"/>
  <c r="AR64" i="1"/>
  <c r="AS64" i="1"/>
  <c r="AQ64" i="1"/>
  <c r="AB8" i="1"/>
  <c r="AB5" i="1"/>
  <c r="X14" i="1" l="1"/>
  <c r="AG14" i="1"/>
  <c r="G11" i="1"/>
  <c r="X27" i="1"/>
  <c r="AG27" i="1"/>
  <c r="AM27" i="1" l="1"/>
  <c r="AP27" i="1" s="1"/>
  <c r="AM14" i="1"/>
  <c r="AP14" i="1" s="1"/>
  <c r="AV14" i="1" l="1"/>
  <c r="AU27" i="1"/>
  <c r="AQ27" i="1"/>
  <c r="AR27" i="1"/>
  <c r="AT27" i="1"/>
  <c r="AV27" i="1"/>
  <c r="AS27" i="1"/>
  <c r="AO27" i="1"/>
  <c r="AN27" i="1"/>
  <c r="AR14" i="1"/>
  <c r="AS14" i="1"/>
  <c r="AU14" i="1"/>
  <c r="AQ14" i="1"/>
  <c r="AN14" i="1"/>
  <c r="AO14" i="1"/>
  <c r="AT14" i="1"/>
  <c r="X3" i="1" l="1"/>
  <c r="X7" i="1"/>
  <c r="X8" i="1"/>
  <c r="X5" i="1"/>
  <c r="X6" i="1"/>
  <c r="AM6" i="1" s="1"/>
  <c r="X9" i="1"/>
  <c r="X10" i="1"/>
  <c r="X11" i="1"/>
  <c r="X4" i="1"/>
  <c r="X16" i="1"/>
  <c r="X19" i="1"/>
  <c r="X33" i="1"/>
  <c r="X21" i="1"/>
  <c r="X24" i="1"/>
  <c r="X12" i="1"/>
  <c r="X13" i="1"/>
  <c r="X17" i="1"/>
  <c r="X20" i="1"/>
  <c r="X26" i="1"/>
  <c r="X42" i="1"/>
  <c r="X53" i="1"/>
  <c r="X57" i="1"/>
  <c r="AQ6" i="1" l="1"/>
  <c r="AU6" i="1"/>
  <c r="AN6" i="1"/>
  <c r="AR6" i="1"/>
  <c r="AV6" i="1"/>
  <c r="AS6" i="1"/>
  <c r="AP6" i="1"/>
  <c r="AT6" i="1"/>
  <c r="AO6" i="1"/>
  <c r="X31" i="1"/>
  <c r="AG31" i="1"/>
  <c r="AM31" i="1"/>
  <c r="AN31" i="1" s="1"/>
  <c r="G41" i="1"/>
  <c r="G52" i="1"/>
  <c r="AI8" i="1"/>
  <c r="AI5" i="1"/>
  <c r="AI7" i="1"/>
  <c r="AI3" i="1"/>
  <c r="X50" i="1"/>
  <c r="Y50" i="1"/>
  <c r="X25" i="1"/>
  <c r="X35" i="1"/>
  <c r="X51" i="1"/>
  <c r="X36" i="1"/>
  <c r="X66" i="1"/>
  <c r="AG66" i="1"/>
  <c r="AG41" i="1"/>
  <c r="AG29" i="1"/>
  <c r="AG52" i="1"/>
  <c r="AG17" i="1"/>
  <c r="AG57" i="1"/>
  <c r="AG61" i="1"/>
  <c r="AG46" i="1"/>
  <c r="AG12" i="1"/>
  <c r="AG2" i="1"/>
  <c r="AG24" i="1"/>
  <c r="AG47" i="1"/>
  <c r="AG35" i="1"/>
  <c r="AG51" i="1"/>
  <c r="AG42" i="1"/>
  <c r="AG36" i="1"/>
  <c r="AG25" i="1"/>
  <c r="AG20" i="1"/>
  <c r="AG32" i="1"/>
  <c r="AG56" i="1"/>
  <c r="AG37" i="1"/>
  <c r="AG13" i="1"/>
  <c r="AG53" i="1"/>
  <c r="AG38" i="1"/>
  <c r="AG54" i="1"/>
  <c r="AG26" i="1"/>
  <c r="AV17" i="1"/>
  <c r="AU57" i="1"/>
  <c r="AV57" i="1"/>
  <c r="G15" i="1"/>
  <c r="G6" i="1"/>
  <c r="G13" i="1"/>
  <c r="G14" i="1"/>
  <c r="G8" i="1"/>
  <c r="G9" i="1"/>
  <c r="G4" i="1"/>
  <c r="G7" i="1"/>
  <c r="G40" i="1"/>
  <c r="G16" i="1"/>
  <c r="G30" i="1"/>
  <c r="G35" i="1"/>
  <c r="G32" i="1"/>
  <c r="G3" i="1"/>
  <c r="G17" i="1"/>
  <c r="G37" i="1"/>
  <c r="G12" i="1"/>
  <c r="G19" i="1"/>
  <c r="G18" i="1"/>
  <c r="G5" i="1"/>
  <c r="G26" i="1"/>
  <c r="G34" i="1"/>
  <c r="G20" i="1"/>
  <c r="G21" i="1"/>
  <c r="G39" i="1"/>
  <c r="G23" i="1"/>
  <c r="G54" i="1"/>
  <c r="G53" i="1"/>
  <c r="G31" i="1"/>
  <c r="G24" i="1"/>
  <c r="G27" i="1"/>
  <c r="G25" i="1"/>
  <c r="G61" i="1"/>
  <c r="G29" i="1"/>
  <c r="G50" i="1"/>
  <c r="G64" i="1"/>
  <c r="G2" i="1"/>
  <c r="AF2" i="1"/>
  <c r="X52" i="1"/>
  <c r="X29" i="1"/>
  <c r="X41" i="1"/>
  <c r="AI2" i="1"/>
  <c r="AH2" i="1"/>
  <c r="AD2" i="1"/>
  <c r="AC2" i="1"/>
  <c r="AB2" i="1"/>
  <c r="Z2" i="1"/>
  <c r="X2" i="1"/>
  <c r="AC8" i="1"/>
  <c r="X46" i="1"/>
  <c r="X61" i="1"/>
  <c r="AC7" i="1"/>
  <c r="AB7" i="1"/>
  <c r="AA7" i="1"/>
  <c r="X54" i="1"/>
  <c r="X47" i="1"/>
  <c r="X38" i="1"/>
  <c r="Y53" i="1"/>
  <c r="X37" i="1"/>
  <c r="X56" i="1"/>
  <c r="X32" i="1"/>
  <c r="AC3" i="1"/>
  <c r="AB3" i="1"/>
  <c r="AG50" i="1"/>
  <c r="AT31" i="1" l="1"/>
  <c r="AS31" i="1"/>
  <c r="AV31" i="1"/>
  <c r="AR31" i="1"/>
  <c r="AU31" i="1"/>
  <c r="AQ31" i="1"/>
  <c r="AP31" i="1"/>
  <c r="AO31" i="1"/>
  <c r="AM66" i="1"/>
  <c r="AQ66" i="1" s="1"/>
  <c r="AM7" i="1"/>
  <c r="AQ7" i="1" s="1"/>
  <c r="AM57" i="1"/>
  <c r="AS57" i="1" s="1"/>
  <c r="AM46" i="1"/>
  <c r="AM12" i="1"/>
  <c r="AM8" i="1"/>
  <c r="AU8" i="1" s="1"/>
  <c r="AM11" i="1"/>
  <c r="AQ11" i="1" s="1"/>
  <c r="AM17" i="1"/>
  <c r="AM5" i="1"/>
  <c r="AV5" i="1" s="1"/>
  <c r="AM19" i="1"/>
  <c r="AU19" i="1" s="1"/>
  <c r="AM61" i="1"/>
  <c r="AV61" i="1" s="1"/>
  <c r="AM41" i="1"/>
  <c r="AU41" i="1" s="1"/>
  <c r="AM4" i="1"/>
  <c r="AO4" i="1" s="1"/>
  <c r="AM42" i="1"/>
  <c r="AN42" i="1" s="1"/>
  <c r="AM38" i="1"/>
  <c r="AM54" i="1"/>
  <c r="AM16" i="1"/>
  <c r="AN16" i="1" s="1"/>
  <c r="AM3" i="1"/>
  <c r="AM52" i="1"/>
  <c r="AM56" i="1"/>
  <c r="AM13" i="1"/>
  <c r="AM25" i="1"/>
  <c r="AM47" i="1"/>
  <c r="AM10" i="1"/>
  <c r="AN10" i="1" s="1"/>
  <c r="AM29" i="1"/>
  <c r="AM36" i="1"/>
  <c r="AN36" i="1" s="1"/>
  <c r="AM20" i="1"/>
  <c r="AM21" i="1"/>
  <c r="AM35" i="1"/>
  <c r="AM2" i="1"/>
  <c r="AM33" i="1"/>
  <c r="AM24" i="1"/>
  <c r="AM26" i="1"/>
  <c r="AN26" i="1" s="1"/>
  <c r="AM32" i="1"/>
  <c r="AM37" i="1"/>
  <c r="AM53" i="1"/>
  <c r="AN53" i="1" s="1"/>
  <c r="AM9" i="1"/>
  <c r="AM50" i="1"/>
  <c r="AN50" i="1" s="1"/>
  <c r="AM51" i="1"/>
  <c r="AO17" i="1" l="1"/>
  <c r="AU17" i="1"/>
  <c r="AS11" i="1"/>
  <c r="AS66" i="1"/>
  <c r="AO5" i="1"/>
  <c r="AT57" i="1"/>
  <c r="AN57" i="1"/>
  <c r="AS7" i="1"/>
  <c r="AV7" i="1"/>
  <c r="AN7" i="1"/>
  <c r="AR66" i="1"/>
  <c r="AQ41" i="1"/>
  <c r="AO61" i="1"/>
  <c r="AR7" i="1"/>
  <c r="AU7" i="1"/>
  <c r="AN19" i="1"/>
  <c r="AR17" i="1"/>
  <c r="AV66" i="1"/>
  <c r="AN66" i="1"/>
  <c r="AO66" i="1"/>
  <c r="AP57" i="1"/>
  <c r="AO57" i="1"/>
  <c r="AS19" i="1"/>
  <c r="AV11" i="1"/>
  <c r="AN41" i="1"/>
  <c r="AQ8" i="1"/>
  <c r="AR61" i="1"/>
  <c r="AT66" i="1"/>
  <c r="AP66" i="1"/>
  <c r="AU66" i="1"/>
  <c r="AP7" i="1"/>
  <c r="AT7" i="1"/>
  <c r="AR57" i="1"/>
  <c r="AO7" i="1"/>
  <c r="AN17" i="1"/>
  <c r="AQ57" i="1"/>
  <c r="AT5" i="1"/>
  <c r="AN5" i="1"/>
  <c r="AR11" i="1"/>
  <c r="AV41" i="1"/>
  <c r="AS41" i="1"/>
  <c r="AN11" i="1"/>
  <c r="AV8" i="1"/>
  <c r="AS8" i="1"/>
  <c r="AV19" i="1"/>
  <c r="AQ61" i="1"/>
  <c r="AS17" i="1"/>
  <c r="AQ19" i="1"/>
  <c r="AU11" i="1"/>
  <c r="AO41" i="1"/>
  <c r="AU61" i="1"/>
  <c r="AP41" i="1"/>
  <c r="AR41" i="1"/>
  <c r="AT41" i="1"/>
  <c r="AP19" i="1"/>
  <c r="AR19" i="1"/>
  <c r="AT19" i="1"/>
  <c r="AT61" i="1"/>
  <c r="AS61" i="1"/>
  <c r="AP61" i="1"/>
  <c r="AO19" i="1"/>
  <c r="AN61" i="1"/>
  <c r="AP11" i="1"/>
  <c r="AT11" i="1"/>
  <c r="AO11" i="1"/>
  <c r="AP17" i="1"/>
  <c r="AT17" i="1"/>
  <c r="AQ17" i="1"/>
  <c r="AS5" i="1"/>
  <c r="AR5" i="1"/>
  <c r="AQ5" i="1"/>
  <c r="AP5" i="1"/>
  <c r="AU5" i="1"/>
  <c r="AO8" i="1"/>
  <c r="AN8" i="1"/>
  <c r="AP8" i="1"/>
  <c r="AR8" i="1"/>
  <c r="AT8" i="1"/>
  <c r="AT50" i="1"/>
  <c r="AS50" i="1"/>
  <c r="AR50" i="1"/>
  <c r="AQ50" i="1"/>
  <c r="AP50" i="1"/>
  <c r="AV50" i="1"/>
  <c r="AU50" i="1"/>
  <c r="AT9" i="1"/>
  <c r="AS9" i="1"/>
  <c r="AR9" i="1"/>
  <c r="AQ9" i="1"/>
  <c r="AP9" i="1"/>
  <c r="AV9" i="1"/>
  <c r="AO9" i="1"/>
  <c r="AN9" i="1"/>
  <c r="AU9" i="1"/>
  <c r="AT37" i="1"/>
  <c r="AS37" i="1"/>
  <c r="AR37" i="1"/>
  <c r="AQ37" i="1"/>
  <c r="AP37" i="1"/>
  <c r="AV37" i="1"/>
  <c r="AO37" i="1"/>
  <c r="AN37" i="1"/>
  <c r="AU37" i="1"/>
  <c r="AV26" i="1"/>
  <c r="AT26" i="1"/>
  <c r="AS26" i="1"/>
  <c r="AR26" i="1"/>
  <c r="AQ26" i="1"/>
  <c r="AP26" i="1"/>
  <c r="AU26" i="1"/>
  <c r="AO26" i="1"/>
  <c r="AV33" i="1"/>
  <c r="AT33" i="1"/>
  <c r="AS33" i="1"/>
  <c r="AR33" i="1"/>
  <c r="AQ33" i="1"/>
  <c r="AP33" i="1"/>
  <c r="AU33" i="1"/>
  <c r="AO33" i="1"/>
  <c r="AN33" i="1"/>
  <c r="AV2" i="1"/>
  <c r="AT2" i="1"/>
  <c r="AS2" i="1"/>
  <c r="AR2" i="1"/>
  <c r="AQ2" i="1"/>
  <c r="AP2" i="1"/>
  <c r="AU2" i="1"/>
  <c r="AO2" i="1"/>
  <c r="AN2" i="1"/>
  <c r="AV12" i="1"/>
  <c r="AT12" i="1"/>
  <c r="AS12" i="1"/>
  <c r="AR12" i="1"/>
  <c r="AQ12" i="1"/>
  <c r="AP12" i="1"/>
  <c r="AU12" i="1"/>
  <c r="AO12" i="1"/>
  <c r="AN12" i="1"/>
  <c r="AT35" i="1"/>
  <c r="AS35" i="1"/>
  <c r="AR35" i="1"/>
  <c r="AQ35" i="1"/>
  <c r="AP35" i="1"/>
  <c r="AV35" i="1"/>
  <c r="AN35" i="1"/>
  <c r="AU35" i="1"/>
  <c r="AO35" i="1"/>
  <c r="AV20" i="1"/>
  <c r="AU20" i="1"/>
  <c r="AT20" i="1"/>
  <c r="AS20" i="1"/>
  <c r="AR20" i="1"/>
  <c r="AQ20" i="1"/>
  <c r="AP20" i="1"/>
  <c r="AT29" i="1"/>
  <c r="AS29" i="1"/>
  <c r="AR29" i="1"/>
  <c r="AQ29" i="1"/>
  <c r="AP29" i="1"/>
  <c r="AV29" i="1"/>
  <c r="AO29" i="1"/>
  <c r="AN29" i="1"/>
  <c r="AU29" i="1"/>
  <c r="AV47" i="1"/>
  <c r="AU47" i="1"/>
  <c r="AO47" i="1"/>
  <c r="AN47" i="1"/>
  <c r="AT47" i="1"/>
  <c r="AS47" i="1"/>
  <c r="AR47" i="1"/>
  <c r="AQ47" i="1"/>
  <c r="AP47" i="1"/>
  <c r="AV25" i="1"/>
  <c r="AT25" i="1"/>
  <c r="AS25" i="1"/>
  <c r="AR25" i="1"/>
  <c r="AQ25" i="1"/>
  <c r="AP25" i="1"/>
  <c r="AU25" i="1"/>
  <c r="AO25" i="1"/>
  <c r="AN25" i="1"/>
  <c r="AV56" i="1"/>
  <c r="AU56" i="1"/>
  <c r="AT56" i="1"/>
  <c r="AS56" i="1"/>
  <c r="AR56" i="1"/>
  <c r="AQ56" i="1"/>
  <c r="AP56" i="1"/>
  <c r="AO56" i="1"/>
  <c r="AN56" i="1"/>
  <c r="AT3" i="1"/>
  <c r="AS3" i="1"/>
  <c r="AR3" i="1"/>
  <c r="AQ3" i="1"/>
  <c r="AP3" i="1"/>
  <c r="AV3" i="1"/>
  <c r="AU3" i="1"/>
  <c r="AO3" i="1"/>
  <c r="AN3" i="1"/>
  <c r="AV54" i="1"/>
  <c r="AT54" i="1"/>
  <c r="AS54" i="1"/>
  <c r="AR54" i="1"/>
  <c r="AQ54" i="1"/>
  <c r="AP54" i="1"/>
  <c r="AU54" i="1"/>
  <c r="AO54" i="1"/>
  <c r="AN54" i="1"/>
  <c r="AN4" i="1"/>
  <c r="AT4" i="1"/>
  <c r="AS4" i="1"/>
  <c r="AR4" i="1"/>
  <c r="AQ4" i="1"/>
  <c r="AP4" i="1"/>
  <c r="AV4" i="1"/>
  <c r="AU4" i="1"/>
  <c r="AV51" i="1"/>
  <c r="AU51" i="1"/>
  <c r="AT51" i="1"/>
  <c r="AS51" i="1"/>
  <c r="AR51" i="1"/>
  <c r="AQ51" i="1"/>
  <c r="AP51" i="1"/>
  <c r="AT53" i="1"/>
  <c r="AS53" i="1"/>
  <c r="AR53" i="1"/>
  <c r="AQ53" i="1"/>
  <c r="AP53" i="1"/>
  <c r="AV53" i="1"/>
  <c r="AU53" i="1"/>
  <c r="AV32" i="1"/>
  <c r="AT32" i="1"/>
  <c r="AS32" i="1"/>
  <c r="AR32" i="1"/>
  <c r="AQ32" i="1"/>
  <c r="AP32" i="1"/>
  <c r="AU32" i="1"/>
  <c r="AO32" i="1"/>
  <c r="AN32" i="1"/>
  <c r="AV24" i="1"/>
  <c r="AU24" i="1"/>
  <c r="AT24" i="1"/>
  <c r="AS24" i="1"/>
  <c r="AR24" i="1"/>
  <c r="AQ24" i="1"/>
  <c r="AP24" i="1"/>
  <c r="AV46" i="1"/>
  <c r="AU46" i="1"/>
  <c r="AT46" i="1"/>
  <c r="AS46" i="1"/>
  <c r="AR46" i="1"/>
  <c r="AQ46" i="1"/>
  <c r="AP46" i="1"/>
  <c r="AO46" i="1"/>
  <c r="AN46" i="1"/>
  <c r="AT21" i="1"/>
  <c r="AS21" i="1"/>
  <c r="AR21" i="1"/>
  <c r="AQ21" i="1"/>
  <c r="AP21" i="1"/>
  <c r="AV21" i="1"/>
  <c r="AU21" i="1"/>
  <c r="AT36" i="1"/>
  <c r="AS36" i="1"/>
  <c r="AR36" i="1"/>
  <c r="AQ36" i="1"/>
  <c r="AP36" i="1"/>
  <c r="AV36" i="1"/>
  <c r="AU36" i="1"/>
  <c r="AT10" i="1"/>
  <c r="AS10" i="1"/>
  <c r="AR10" i="1"/>
  <c r="AQ10" i="1"/>
  <c r="AP10" i="1"/>
  <c r="AV10" i="1"/>
  <c r="AO10" i="1"/>
  <c r="AU10" i="1"/>
  <c r="AV13" i="1"/>
  <c r="AT13" i="1"/>
  <c r="AS13" i="1"/>
  <c r="AR13" i="1"/>
  <c r="AQ13" i="1"/>
  <c r="AP13" i="1"/>
  <c r="AU13" i="1"/>
  <c r="AO13" i="1"/>
  <c r="AN13" i="1"/>
  <c r="AT52" i="1"/>
  <c r="AS52" i="1"/>
  <c r="AR52" i="1"/>
  <c r="AQ52" i="1"/>
  <c r="AP52" i="1"/>
  <c r="AV52" i="1"/>
  <c r="AU52" i="1"/>
  <c r="AT16" i="1"/>
  <c r="AS16" i="1"/>
  <c r="AR16" i="1"/>
  <c r="AQ16" i="1"/>
  <c r="AP16" i="1"/>
  <c r="AV16" i="1"/>
  <c r="AO16" i="1"/>
  <c r="AU16" i="1"/>
  <c r="AT38" i="1"/>
  <c r="AS38" i="1"/>
  <c r="AR38" i="1"/>
  <c r="AQ38" i="1"/>
  <c r="AP38" i="1"/>
  <c r="AV38" i="1"/>
  <c r="AO38" i="1"/>
  <c r="AN38" i="1"/>
  <c r="AU38" i="1"/>
  <c r="AV42" i="1"/>
  <c r="AU42" i="1"/>
  <c r="AO42" i="1"/>
  <c r="AT42" i="1"/>
  <c r="AS42" i="1"/>
  <c r="AR42" i="1"/>
  <c r="AQ42" i="1"/>
  <c r="AP42" i="1"/>
  <c r="AO24" i="1"/>
  <c r="AN24" i="1"/>
  <c r="AO52" i="1"/>
  <c r="AN52" i="1"/>
  <c r="AO53" i="1"/>
  <c r="AO20" i="1"/>
  <c r="AN20" i="1"/>
  <c r="AO21" i="1"/>
  <c r="AN21" i="1"/>
  <c r="AO36" i="1"/>
  <c r="AO51" i="1"/>
  <c r="AN51" i="1"/>
  <c r="AO50" i="1"/>
  <c r="F33" i="1" l="1"/>
  <c r="E33" i="1" s="1"/>
  <c r="F52" i="1"/>
  <c r="E52" i="1" s="1"/>
  <c r="F41" i="1"/>
  <c r="E41" i="1" s="1"/>
  <c r="F36" i="1"/>
  <c r="E36" i="1" s="1"/>
  <c r="F10" i="1"/>
  <c r="E10" i="1" s="1"/>
  <c r="F66" i="1"/>
  <c r="E66" i="1" s="1"/>
  <c r="F51" i="1"/>
  <c r="E51" i="1" s="1"/>
  <c r="F38" i="1"/>
  <c r="E38" i="1" s="1"/>
  <c r="F46" i="1"/>
  <c r="E46" i="1" s="1"/>
  <c r="F47" i="1"/>
  <c r="E47" i="1" s="1"/>
  <c r="F11" i="1"/>
  <c r="E11" i="1" s="1"/>
  <c r="F28" i="1"/>
  <c r="E28" i="1" s="1"/>
  <c r="F56" i="1"/>
  <c r="E56" i="1" s="1"/>
  <c r="F42" i="1"/>
  <c r="E42" i="1" s="1"/>
  <c r="F57" i="1"/>
  <c r="E57" i="1" s="1"/>
  <c r="F61" i="1"/>
  <c r="E61" i="1" s="1"/>
  <c r="F17" i="1"/>
  <c r="E17" i="1" s="1"/>
  <c r="F54" i="1"/>
  <c r="E54" i="1" s="1"/>
  <c r="F39" i="1"/>
  <c r="E39" i="1" s="1"/>
  <c r="F29" i="1"/>
  <c r="E29" i="1" s="1"/>
  <c r="F21" i="1"/>
  <c r="E21" i="1" s="1"/>
  <c r="F27" i="1"/>
  <c r="E27" i="1" s="1"/>
  <c r="F53" i="1"/>
  <c r="E53" i="1" s="1"/>
  <c r="F23" i="1"/>
  <c r="E23" i="1" s="1"/>
  <c r="F34" i="1"/>
  <c r="E34" i="1" s="1"/>
  <c r="F13" i="1"/>
  <c r="E13" i="1" s="1"/>
  <c r="F8" i="1"/>
  <c r="E8" i="1" s="1"/>
  <c r="F25" i="1"/>
  <c r="E25" i="1" s="1"/>
  <c r="F24" i="1"/>
  <c r="E24" i="1" s="1"/>
  <c r="F19" i="1"/>
  <c r="E19" i="1" s="1"/>
  <c r="F31" i="1"/>
  <c r="E31" i="1" s="1"/>
  <c r="F26" i="1"/>
  <c r="E26" i="1" s="1"/>
  <c r="F6" i="1"/>
  <c r="E6" i="1" s="1"/>
  <c r="F4" i="1"/>
  <c r="E4" i="1" s="1"/>
  <c r="F14" i="1"/>
  <c r="E14" i="1" s="1"/>
  <c r="F9" i="1"/>
  <c r="E9" i="1" s="1"/>
  <c r="F12" i="1"/>
  <c r="E12" i="1" s="1"/>
  <c r="F2" i="1"/>
  <c r="E2" i="1" s="1"/>
  <c r="F50" i="1"/>
  <c r="E50" i="1" s="1"/>
  <c r="F64" i="1"/>
  <c r="E64" i="1" s="1"/>
  <c r="F3" i="1"/>
  <c r="E3" i="1" s="1"/>
  <c r="F7" i="1"/>
  <c r="E7" i="1" s="1"/>
  <c r="F32" i="1"/>
  <c r="E32" i="1" s="1"/>
  <c r="F16" i="1"/>
  <c r="E16" i="1" s="1"/>
  <c r="F30" i="1"/>
  <c r="E30" i="1" s="1"/>
  <c r="F5" i="1"/>
  <c r="E5" i="1" s="1"/>
  <c r="F15" i="1"/>
  <c r="E15" i="1" s="1"/>
  <c r="F35" i="1"/>
  <c r="E35" i="1" s="1"/>
  <c r="F37" i="1"/>
  <c r="E37" i="1" s="1"/>
  <c r="F18" i="1"/>
  <c r="E18" i="1" s="1"/>
  <c r="F40" i="1"/>
  <c r="E40" i="1" s="1"/>
  <c r="F20" i="1"/>
  <c r="E20" i="1" s="1"/>
</calcChain>
</file>

<file path=xl/sharedStrings.xml><?xml version="1.0" encoding="utf-8"?>
<sst xmlns="http://schemas.openxmlformats.org/spreadsheetml/2006/main" count="453" uniqueCount="229">
  <si>
    <t>Pilote:</t>
  </si>
  <si>
    <t>Rang:</t>
  </si>
  <si>
    <t>Junior</t>
  </si>
  <si>
    <t>/1000</t>
  </si>
  <si>
    <t>Total</t>
  </si>
  <si>
    <t>Brive</t>
  </si>
  <si>
    <t>Sederon</t>
  </si>
  <si>
    <t>Vosges1</t>
  </si>
  <si>
    <t>TOA</t>
  </si>
  <si>
    <t>Font d'Urle
/ Ménée</t>
  </si>
  <si>
    <t>Vosges2</t>
  </si>
  <si>
    <t>Laurac /
St Ferriol</t>
  </si>
  <si>
    <t>Suppression plus mauvais concours</t>
  </si>
  <si>
    <t>RONDEL Pierre</t>
  </si>
  <si>
    <t>FRICKE Andréas</t>
  </si>
  <si>
    <t>FOUCHER Jean-Luc</t>
  </si>
  <si>
    <t>KREBS Mickael</t>
  </si>
  <si>
    <t>MARIN Joel</t>
  </si>
  <si>
    <t>DELARBRE Serge</t>
  </si>
  <si>
    <t>DALL'AVA Hervé</t>
  </si>
  <si>
    <t>LANES Philippe</t>
  </si>
  <si>
    <t>BERAUDO Etienne</t>
  </si>
  <si>
    <t>LEGER Arnaud</t>
  </si>
  <si>
    <t>HONOR Julien</t>
  </si>
  <si>
    <t>MANTEL Gabriel</t>
  </si>
  <si>
    <t>DIATTA Pierre</t>
  </si>
  <si>
    <t>MERVELET Matthieu</t>
  </si>
  <si>
    <t>LANES Sébastien</t>
  </si>
  <si>
    <t>CHABAUD Sébastien</t>
  </si>
  <si>
    <t>FAURE Martial</t>
  </si>
  <si>
    <t>PFEFFERKORN Sylvain</t>
  </si>
  <si>
    <t>POIGNARD Thierry</t>
  </si>
  <si>
    <t>GABANON Aubry</t>
  </si>
  <si>
    <t>KUGLER Lucas</t>
  </si>
  <si>
    <t>DEGUELLE Jean Bastien</t>
  </si>
  <si>
    <t>COHEN Allan</t>
  </si>
  <si>
    <t>SORBA Remy</t>
  </si>
  <si>
    <t>MONET Olivier</t>
  </si>
  <si>
    <t>CARLIN Joel</t>
  </si>
  <si>
    <t>MURRATORE Emmanuel</t>
  </si>
  <si>
    <t>COHEN Paul-Eytan</t>
  </si>
  <si>
    <t>BILA André</t>
  </si>
  <si>
    <t>MICHELON Fabrice</t>
  </si>
  <si>
    <t>LAFARGE Pascal</t>
  </si>
  <si>
    <t>KUGLER Jacky</t>
  </si>
  <si>
    <t>DESANDRE Alain</t>
  </si>
  <si>
    <t>BARRABES Matthieu</t>
  </si>
  <si>
    <t>CORNET Pierre</t>
  </si>
  <si>
    <t>DELARBRE Marie-Helene</t>
  </si>
  <si>
    <t>KIEFER Renaud</t>
  </si>
  <si>
    <t>MALDINI Christian (SUI)</t>
  </si>
  <si>
    <t>MARCZAK Jacques</t>
  </si>
  <si>
    <t>FRICKE Andreas</t>
  </si>
  <si>
    <t>KREBS Michael</t>
  </si>
  <si>
    <t>Caussols</t>
  </si>
  <si>
    <t>VINCENT Arnaud</t>
  </si>
  <si>
    <t>MARTY Pierre</t>
  </si>
  <si>
    <t>Panat /
Rodez</t>
  </si>
  <si>
    <t>Puy de
Manse</t>
  </si>
  <si>
    <t>Col de
Tende</t>
  </si>
  <si>
    <t>Total
4/10:</t>
  </si>
  <si>
    <t>DALL AVA Herve</t>
  </si>
  <si>
    <t>Général</t>
  </si>
  <si>
    <t>Points</t>
  </si>
  <si>
    <t>FAI / 1000</t>
  </si>
  <si>
    <t>Pilote</t>
  </si>
  <si>
    <t>SALGON Eric</t>
  </si>
  <si>
    <t>PEREZ Domingo</t>
  </si>
  <si>
    <t>Dossard</t>
  </si>
  <si>
    <t>COHEN Paul Eytan</t>
  </si>
  <si>
    <t>DEGUELLE J-Bastien</t>
  </si>
  <si>
    <t>DAVIET Sylvain</t>
  </si>
  <si>
    <t>Provisoire</t>
  </si>
  <si>
    <t>2.4</t>
  </si>
  <si>
    <t>Non</t>
  </si>
  <si>
    <t>2.4 GHz</t>
  </si>
  <si>
    <t>Mac Cannes</t>
  </si>
  <si>
    <t>DELMAS Damien</t>
  </si>
  <si>
    <t>1119435 - AD</t>
  </si>
  <si>
    <t>Mistral Modeles Club</t>
  </si>
  <si>
    <t>9806943-AD</t>
  </si>
  <si>
    <t>MACCannes</t>
  </si>
  <si>
    <t>MACCANNES 755</t>
  </si>
  <si>
    <t>2.4 ghz</t>
  </si>
  <si>
    <t>brignoles</t>
  </si>
  <si>
    <t>8503089-ad</t>
  </si>
  <si>
    <t>9908323 ad</t>
  </si>
  <si>
    <t>2.4 Ghz</t>
  </si>
  <si>
    <t>RICCOBONO Stephane</t>
  </si>
  <si>
    <t>0609619-AD</t>
  </si>
  <si>
    <t>0693-0 Escadre aeromodeliste Calllian</t>
  </si>
  <si>
    <t>Michaël KREBS </t>
  </si>
  <si>
    <t>Allan Cohen </t>
  </si>
  <si>
    <t>Joel Marin </t>
  </si>
  <si>
    <t>Sylvain DAVIET </t>
  </si>
  <si>
    <t>MURATORE Emmanuel </t>
  </si>
  <si>
    <t>Etienne BERAUDO </t>
  </si>
  <si>
    <t>Paul Eytan COHEN </t>
  </si>
  <si>
    <t>Eric Salgon </t>
  </si>
  <si>
    <t>Meish Etienne </t>
  </si>
  <si>
    <t>Potin Richard </t>
  </si>
  <si>
    <t>JEANNEZ Thierry</t>
  </si>
  <si>
    <t>MAULER Jean-Michel</t>
  </si>
  <si>
    <t>F3F - Classement évolutif</t>
  </si>
  <si>
    <t>CLUB :</t>
  </si>
  <si>
    <t>GAP</t>
  </si>
  <si>
    <t>LIEU :</t>
  </si>
  <si>
    <t>Col de la Croix Morand</t>
  </si>
  <si>
    <t>DATE :</t>
  </si>
  <si>
    <t>12 et 13 mai 2018</t>
  </si>
  <si>
    <t>HOURS Fredéric</t>
  </si>
  <si>
    <t>DELARBRE Thomas</t>
  </si>
  <si>
    <t>DOUSSAUD Alexandre</t>
  </si>
  <si>
    <t>Pierre Rondel</t>
  </si>
  <si>
    <t>Philippe Lanes</t>
  </si>
  <si>
    <t>Serge Delarbre</t>
  </si>
  <si>
    <t>Matthieu Mervelet</t>
  </si>
  <si>
    <t>Martial Faure</t>
  </si>
  <si>
    <t>Sebastien Lanes</t>
  </si>
  <si>
    <t>Olivier Monet</t>
  </si>
  <si>
    <t>Hervé Dall'Ava</t>
  </si>
  <si>
    <t>Thierry Poignard</t>
  </si>
  <si>
    <t>Mickael Krebs</t>
  </si>
  <si>
    <t>Stephane Riccobono</t>
  </si>
  <si>
    <t>Mickael Brahier</t>
  </si>
  <si>
    <t>Alan Cohen</t>
  </si>
  <si>
    <t>Joel Marin</t>
  </si>
  <si>
    <t>Joel Carlin</t>
  </si>
  <si>
    <t>Sebastien Chabaud</t>
  </si>
  <si>
    <t>Arnaud Vincent</t>
  </si>
  <si>
    <t>Emmanuel Mouratore</t>
  </si>
  <si>
    <t>Paul-Eytan Cohen</t>
  </si>
  <si>
    <t>Sylvain Daviet</t>
  </si>
  <si>
    <t>Pierre Marty</t>
  </si>
  <si>
    <t>Etienne Meish</t>
  </si>
  <si>
    <t xml:space="preserve">Sebastien Lanes </t>
  </si>
  <si>
    <t xml:space="preserve">Léger Arnaud </t>
  </si>
  <si>
    <t xml:space="preserve">Pierre Rondel </t>
  </si>
  <si>
    <t xml:space="preserve">Mervelet Mervelet </t>
  </si>
  <si>
    <t xml:space="preserve">Jean-Luc FOUCHER </t>
  </si>
  <si>
    <t xml:space="preserve">Thomas Delarbre </t>
  </si>
  <si>
    <t xml:space="preserve">Aubry GABANON </t>
  </si>
  <si>
    <t xml:space="preserve">Philippe Lanes </t>
  </si>
  <si>
    <t xml:space="preserve">Julien HONOR </t>
  </si>
  <si>
    <t xml:space="preserve">Frédéric GREGOIRE </t>
  </si>
  <si>
    <t xml:space="preserve">Thierry Poignard </t>
  </si>
  <si>
    <t xml:space="preserve">Hervé DALL'AVA </t>
  </si>
  <si>
    <t xml:space="preserve">Sylvain Pfefferkorn </t>
  </si>
  <si>
    <t xml:space="preserve">Matthieu Barrabes </t>
  </si>
  <si>
    <t xml:space="preserve">Michaël KREBS </t>
  </si>
  <si>
    <t xml:space="preserve">Allan Cohen </t>
  </si>
  <si>
    <t xml:space="preserve">MONET, Olivier </t>
  </si>
  <si>
    <t xml:space="preserve">Mickaël BRAHIER </t>
  </si>
  <si>
    <t xml:space="preserve">Stephane RICCOBONO </t>
  </si>
  <si>
    <t xml:space="preserve">Pierre DIATTA </t>
  </si>
  <si>
    <t xml:space="preserve">Joel Marin </t>
  </si>
  <si>
    <t xml:space="preserve">Alexandre Doussaud </t>
  </si>
  <si>
    <t xml:space="preserve">Joël CARLIN </t>
  </si>
  <si>
    <t xml:space="preserve">Serge DELARBRE </t>
  </si>
  <si>
    <t xml:space="preserve">LAFARGE Pascal </t>
  </si>
  <si>
    <t xml:space="preserve">Etienne BERAUDO </t>
  </si>
  <si>
    <t xml:space="preserve">RINGWALD Laurent </t>
  </si>
  <si>
    <t xml:space="preserve">Cohen Paul Eytan </t>
  </si>
  <si>
    <t xml:space="preserve"> Pierre Rondel </t>
  </si>
  <si>
    <t xml:space="preserve"> Aubry GABANON </t>
  </si>
  <si>
    <t xml:space="preserve"> Mervelet Mervelet </t>
  </si>
  <si>
    <t xml:space="preserve"> Hervé DALL'AVA </t>
  </si>
  <si>
    <t xml:space="preserve"> Andreas Fricke </t>
  </si>
  <si>
    <t xml:space="preserve"> Sebastien Lanes </t>
  </si>
  <si>
    <t xml:space="preserve"> Thierry POIGNARD </t>
  </si>
  <si>
    <t xml:space="preserve"> Jean-Luc FOUCHER </t>
  </si>
  <si>
    <t xml:space="preserve"> Michaël KREBS </t>
  </si>
  <si>
    <t xml:space="preserve"> Allan Cohen </t>
  </si>
  <si>
    <t xml:space="preserve"> Pierre Cornet </t>
  </si>
  <si>
    <t xml:space="preserve"> Rémy SORBA </t>
  </si>
  <si>
    <t xml:space="preserve"> Sylvain Pfefferkorn </t>
  </si>
  <si>
    <t xml:space="preserve"> Renaud Kiefer </t>
  </si>
  <si>
    <t xml:space="preserve"> LAFARGE Pascal </t>
  </si>
  <si>
    <t xml:space="preserve"> Mickaël BRAHIER </t>
  </si>
  <si>
    <t xml:space="preserve"> Damien Delmas </t>
  </si>
  <si>
    <t xml:space="preserve"> Sylvain DAVIET </t>
  </si>
  <si>
    <t xml:space="preserve"> Pierre Marty </t>
  </si>
  <si>
    <t xml:space="preserve"> MURATORE Emmanuel </t>
  </si>
  <si>
    <t xml:space="preserve"> Paul Eytan COHEN </t>
  </si>
  <si>
    <t xml:space="preserve"> Vincent MARCAIS </t>
  </si>
  <si>
    <t xml:space="preserve"> Alain DESANDRE </t>
  </si>
  <si>
    <t>Lou Rollin</t>
  </si>
  <si>
    <t>PFISTER Laurent</t>
  </si>
  <si>
    <t>Faure Martial</t>
  </si>
  <si>
    <t>Daviet Sylvain</t>
  </si>
  <si>
    <t>BRAHIER Mickael</t>
  </si>
  <si>
    <t>Brive
(6)</t>
  </si>
  <si>
    <t>GREGOIRE Frédéric</t>
  </si>
  <si>
    <t>Croix Morand
(3)</t>
  </si>
  <si>
    <t>TOA
(10)</t>
  </si>
  <si>
    <t>MEISH Etienne</t>
  </si>
  <si>
    <t>Séderon
(9)</t>
  </si>
  <si>
    <t>Col de Tende</t>
  </si>
  <si>
    <t>MARCAIS  Vincent</t>
  </si>
  <si>
    <t>Selection</t>
  </si>
  <si>
    <t>ROLLIN Lou</t>
  </si>
  <si>
    <t>Font d'Urle
/ Ménée
(8)</t>
  </si>
  <si>
    <t>Col de Glandon</t>
  </si>
  <si>
    <t>Croix Morand</t>
  </si>
  <si>
    <t>Vosges 1</t>
  </si>
  <si>
    <t>Vosges 2</t>
  </si>
  <si>
    <t>Laurac</t>
  </si>
  <si>
    <t>Puy de Manse</t>
  </si>
  <si>
    <t>KUGLER lucas</t>
  </si>
  <si>
    <t>MAULER Jean MICHEL</t>
  </si>
  <si>
    <t>JEANNNEZ Thierry</t>
  </si>
  <si>
    <t>KRUST jean Philippe</t>
  </si>
  <si>
    <t>Maximillian ARNOLD</t>
  </si>
  <si>
    <t>RINDERLE Constantin</t>
  </si>
  <si>
    <t>MALDINI Christian</t>
  </si>
  <si>
    <t>LOU</t>
  </si>
  <si>
    <t>SCHNEIDER Daniel</t>
  </si>
  <si>
    <t>Neumann Mathias</t>
  </si>
  <si>
    <t>Florian Meiler</t>
  </si>
  <si>
    <t>KRUST RENE</t>
  </si>
  <si>
    <t>MEILER Florian</t>
  </si>
  <si>
    <t>KRUST Jean-Philippe</t>
  </si>
  <si>
    <t>KRUST René</t>
  </si>
  <si>
    <t>ARNOLD Maximillian</t>
  </si>
  <si>
    <t>NEUMANN Mathias</t>
  </si>
  <si>
    <t>ACA</t>
  </si>
  <si>
    <t>VOSGES</t>
  </si>
  <si>
    <t>CHABAUD SÃ©bastien</t>
  </si>
  <si>
    <t>HOURS Frederic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</si>
</sst>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;#;;"/>
    <numFmt numFmtId="165" formatCode="#;#"/>
    <numFmt numFmtId="166" formatCode="#;#;\ "/>
    <numFmt numFmtId="167" formatCode="&quot;M&quot;#"/>
    <numFmt numFmtId="168" formatCode="\M#"/>
    <numFmt numFmtId="169" formatCode="d\ mmmm\ yyyy"/>
  </numFmts>
  <fonts count="2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0"/>
      <name val="Verdana"/>
      <family val="2"/>
      <charset val="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name val="Liberation Serif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BFBFBF"/>
        <bgColor rgb="FFC6D9F1"/>
      </patternFill>
    </fill>
    <fill>
      <patternFill patternType="solid">
        <fgColor rgb="FFE46C0A"/>
        <bgColor rgb="FFFF9900"/>
      </patternFill>
    </fill>
    <fill>
      <patternFill patternType="solid">
        <fgColor rgb="FFFFC000"/>
        <bgColor rgb="FFFFFF00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DF5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rgb="FF7F7F7F"/>
      </left>
      <right style="medium">
        <color rgb="FFCBCBCB"/>
      </right>
      <top/>
      <bottom style="medium">
        <color rgb="FF7F7F7F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6" fontId="4" fillId="0" borderId="4" xfId="0" applyNumberFormat="1" applyFont="1" applyFill="1" applyBorder="1" applyAlignment="1" applyProtection="1">
      <alignment horizontal="center"/>
      <protection hidden="1"/>
    </xf>
    <xf numFmtId="0" fontId="5" fillId="7" borderId="5" xfId="0" applyFont="1" applyFill="1" applyBorder="1" applyAlignment="1" applyProtection="1">
      <alignment horizontal="center" vertical="center"/>
      <protection hidden="1"/>
    </xf>
    <xf numFmtId="0" fontId="5" fillId="7" borderId="6" xfId="0" applyFont="1" applyFill="1" applyBorder="1" applyAlignment="1" applyProtection="1">
      <alignment horizontal="center" vertical="center"/>
      <protection hidden="1"/>
    </xf>
    <xf numFmtId="167" fontId="5" fillId="7" borderId="6" xfId="0" applyNumberFormat="1" applyFont="1" applyFill="1" applyBorder="1" applyAlignment="1" applyProtection="1">
      <alignment horizontal="center" vertical="center"/>
      <protection hidden="1"/>
    </xf>
    <xf numFmtId="0" fontId="5" fillId="8" borderId="7" xfId="0" applyFont="1" applyFill="1" applyBorder="1" applyAlignment="1" applyProtection="1">
      <alignment horizontal="center"/>
      <protection hidden="1"/>
    </xf>
    <xf numFmtId="166" fontId="4" fillId="0" borderId="4" xfId="0" applyNumberFormat="1" applyFont="1" applyFill="1" applyBorder="1" applyAlignment="1" applyProtection="1">
      <alignment horizontal="left"/>
      <protection hidden="1"/>
    </xf>
    <xf numFmtId="0" fontId="4" fillId="0" borderId="8" xfId="0" applyFont="1" applyFill="1" applyBorder="1" applyAlignment="1" applyProtection="1">
      <alignment horizontal="center"/>
      <protection hidden="1"/>
    </xf>
    <xf numFmtId="0" fontId="4" fillId="0" borderId="9" xfId="0" applyFont="1" applyFill="1" applyBorder="1" applyAlignment="1" applyProtection="1">
      <alignment horizontal="center"/>
      <protection hidden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Border="1" applyAlignment="1" applyProtection="1">
      <alignment horizontal="left"/>
      <protection hidden="1"/>
    </xf>
    <xf numFmtId="1" fontId="10" fillId="2" borderId="4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2" fontId="12" fillId="0" borderId="4" xfId="0" applyNumberFormat="1" applyFont="1" applyBorder="1"/>
    <xf numFmtId="0" fontId="12" fillId="3" borderId="4" xfId="0" applyFont="1" applyFill="1" applyBorder="1" applyAlignment="1">
      <alignment horizontal="center"/>
    </xf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hidden="1"/>
    </xf>
    <xf numFmtId="1" fontId="12" fillId="0" borderId="1" xfId="0" applyNumberFormat="1" applyFont="1" applyFill="1" applyBorder="1" applyAlignment="1" applyProtection="1">
      <alignment horizontal="center"/>
      <protection hidden="1"/>
    </xf>
    <xf numFmtId="1" fontId="12" fillId="0" borderId="1" xfId="0" applyNumberFormat="1" applyFont="1" applyFill="1" applyBorder="1" applyAlignment="1">
      <alignment horizontal="center"/>
    </xf>
    <xf numFmtId="166" fontId="13" fillId="0" borderId="1" xfId="2" applyNumberFormat="1" applyFont="1" applyFill="1" applyBorder="1" applyAlignment="1" applyProtection="1">
      <alignment horizontal="center"/>
      <protection hidden="1"/>
    </xf>
    <xf numFmtId="166" fontId="12" fillId="0" borderId="1" xfId="0" applyNumberFormat="1" applyFont="1" applyFill="1" applyBorder="1" applyAlignment="1" applyProtection="1">
      <alignment horizontal="center"/>
      <protection hidden="1"/>
    </xf>
    <xf numFmtId="1" fontId="12" fillId="0" borderId="4" xfId="0" applyNumberFormat="1" applyFont="1" applyFill="1" applyBorder="1" applyAlignment="1">
      <alignment horizontal="center"/>
    </xf>
    <xf numFmtId="1" fontId="13" fillId="0" borderId="4" xfId="0" applyNumberFormat="1" applyFont="1" applyFill="1" applyBorder="1" applyAlignment="1" applyProtection="1">
      <alignment horizontal="center" vertical="center"/>
      <protection hidden="1"/>
    </xf>
    <xf numFmtId="166" fontId="12" fillId="0" borderId="4" xfId="0" applyNumberFormat="1" applyFont="1" applyFill="1" applyBorder="1" applyAlignment="1" applyProtection="1">
      <alignment horizontal="center"/>
      <protection hidden="1"/>
    </xf>
    <xf numFmtId="166" fontId="12" fillId="0" borderId="4" xfId="0" applyNumberFormat="1" applyFont="1" applyFill="1" applyBorder="1" applyAlignment="1" applyProtection="1">
      <alignment horizontal="left"/>
      <protection hidden="1"/>
    </xf>
    <xf numFmtId="0" fontId="12" fillId="0" borderId="0" xfId="0" applyFont="1"/>
    <xf numFmtId="166" fontId="13" fillId="0" borderId="0" xfId="0" applyNumberFormat="1" applyFont="1" applyFill="1" applyBorder="1" applyAlignment="1" applyProtection="1">
      <alignment horizontal="left"/>
      <protection hidden="1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4" borderId="4" xfId="0" applyFont="1" applyFill="1" applyBorder="1" applyAlignment="1">
      <alignment horizontal="center"/>
    </xf>
    <xf numFmtId="166" fontId="13" fillId="0" borderId="0" xfId="0" applyNumberFormat="1" applyFont="1" applyFill="1" applyBorder="1" applyAlignment="1" applyProtection="1">
      <alignment horizontal="center"/>
      <protection hidden="1"/>
    </xf>
    <xf numFmtId="1" fontId="12" fillId="0" borderId="4" xfId="0" applyNumberFormat="1" applyFont="1" applyFill="1" applyBorder="1" applyAlignment="1" applyProtection="1">
      <alignment horizontal="center" vertical="center"/>
      <protection hidden="1"/>
    </xf>
    <xf numFmtId="1" fontId="12" fillId="0" borderId="4" xfId="0" applyNumberFormat="1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>
      <alignment horizontal="center"/>
    </xf>
    <xf numFmtId="166" fontId="13" fillId="0" borderId="1" xfId="0" applyNumberFormat="1" applyFont="1" applyFill="1" applyBorder="1" applyAlignment="1" applyProtection="1">
      <alignment horizontal="center"/>
      <protection hidden="1"/>
    </xf>
    <xf numFmtId="0" fontId="12" fillId="0" borderId="4" xfId="0" applyFont="1" applyBorder="1" applyAlignment="1">
      <alignment horizontal="center"/>
    </xf>
    <xf numFmtId="166" fontId="13" fillId="0" borderId="4" xfId="2" applyNumberFormat="1" applyFont="1" applyFill="1" applyBorder="1" applyAlignment="1" applyProtection="1">
      <alignment horizontal="center"/>
      <protection hidden="1"/>
    </xf>
    <xf numFmtId="2" fontId="12" fillId="0" borderId="4" xfId="0" applyNumberFormat="1" applyFont="1" applyFill="1" applyBorder="1"/>
    <xf numFmtId="0" fontId="12" fillId="0" borderId="1" xfId="0" applyFont="1" applyFill="1" applyBorder="1"/>
    <xf numFmtId="0" fontId="12" fillId="0" borderId="0" xfId="0" applyFont="1" applyFill="1"/>
    <xf numFmtId="0" fontId="12" fillId="0" borderId="4" xfId="0" applyFont="1" applyBorder="1"/>
    <xf numFmtId="0" fontId="12" fillId="0" borderId="0" xfId="0" applyFont="1" applyBorder="1"/>
    <xf numFmtId="1" fontId="12" fillId="0" borderId="0" xfId="0" applyNumberFormat="1" applyFont="1" applyFill="1" applyBorder="1" applyAlignment="1">
      <alignment horizontal="center"/>
    </xf>
    <xf numFmtId="2" fontId="12" fillId="0" borderId="2" xfId="0" applyNumberFormat="1" applyFont="1" applyBorder="1"/>
    <xf numFmtId="1" fontId="12" fillId="0" borderId="1" xfId="0" applyNumberFormat="1" applyFont="1" applyFill="1" applyBorder="1"/>
    <xf numFmtId="1" fontId="12" fillId="0" borderId="4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/>
    <xf numFmtId="0" fontId="12" fillId="0" borderId="2" xfId="0" applyFont="1" applyBorder="1"/>
    <xf numFmtId="166" fontId="13" fillId="0" borderId="4" xfId="2" applyNumberFormat="1" applyFont="1" applyFill="1" applyBorder="1" applyAlignment="1" applyProtection="1">
      <alignment horizontal="left"/>
      <protection hidden="1"/>
    </xf>
    <xf numFmtId="0" fontId="12" fillId="0" borderId="2" xfId="0" applyFont="1" applyBorder="1" applyAlignment="1">
      <alignment horizontal="left"/>
    </xf>
    <xf numFmtId="2" fontId="12" fillId="0" borderId="2" xfId="0" applyNumberFormat="1" applyFont="1" applyFill="1" applyBorder="1"/>
    <xf numFmtId="0" fontId="12" fillId="0" borderId="2" xfId="0" applyFont="1" applyFill="1" applyBorder="1" applyAlignment="1">
      <alignment horizontal="left" vertical="top" wrapText="1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/>
    <xf numFmtId="1" fontId="12" fillId="0" borderId="0" xfId="0" applyNumberFormat="1" applyFont="1" applyAlignment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horizontal="center"/>
      <protection hidden="1"/>
    </xf>
    <xf numFmtId="166" fontId="4" fillId="0" borderId="0" xfId="0" applyNumberFormat="1" applyFont="1" applyFill="1" applyBorder="1" applyAlignment="1" applyProtection="1">
      <alignment horizontal="center"/>
      <protection hidden="1"/>
    </xf>
    <xf numFmtId="166" fontId="4" fillId="0" borderId="0" xfId="0" applyNumberFormat="1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0" fillId="0" borderId="0" xfId="0" applyBorder="1"/>
    <xf numFmtId="0" fontId="4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6" fontId="0" fillId="0" borderId="0" xfId="0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168" fontId="5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2" fontId="0" fillId="0" borderId="0" xfId="0" applyNumberFormat="1" applyFill="1" applyBorder="1"/>
    <xf numFmtId="0" fontId="3" fillId="0" borderId="0" xfId="1" applyFont="1" applyBorder="1" applyAlignment="1">
      <alignment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/>
    <xf numFmtId="0" fontId="15" fillId="9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16" fillId="12" borderId="12" xfId="0" applyFont="1" applyFill="1" applyBorder="1" applyAlignment="1">
      <alignment horizontal="left" vertical="center" wrapText="1"/>
    </xf>
    <xf numFmtId="0" fontId="0" fillId="0" borderId="0" xfId="0" applyProtection="1">
      <protection hidden="1"/>
    </xf>
    <xf numFmtId="0" fontId="17" fillId="0" borderId="13" xfId="0" applyFont="1" applyBorder="1" applyAlignment="1" applyProtection="1">
      <alignment vertical="center"/>
      <protection hidden="1"/>
    </xf>
    <xf numFmtId="0" fontId="5" fillId="13" borderId="14" xfId="0" applyFont="1" applyFill="1" applyBorder="1" applyAlignment="1" applyProtection="1">
      <alignment horizontal="left"/>
      <protection hidden="1"/>
    </xf>
    <xf numFmtId="0" fontId="5" fillId="13" borderId="17" xfId="0" applyFont="1" applyFill="1" applyBorder="1" applyAlignment="1" applyProtection="1">
      <alignment horizontal="left"/>
      <protection hidden="1"/>
    </xf>
    <xf numFmtId="0" fontId="5" fillId="13" borderId="19" xfId="0" applyFont="1" applyFill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8" fillId="0" borderId="0" xfId="0" applyFont="1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168" fontId="4" fillId="0" borderId="0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 applyProtection="1">
      <alignment horizontal="left"/>
      <protection hidden="1"/>
    </xf>
    <xf numFmtId="2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10" borderId="4" xfId="0" applyFont="1" applyFill="1" applyBorder="1" applyAlignment="1">
      <alignment horizontal="left" vertical="center" wrapText="1"/>
    </xf>
    <xf numFmtId="14" fontId="16" fillId="11" borderId="4" xfId="0" applyNumberFormat="1" applyFont="1" applyFill="1" applyBorder="1" applyAlignment="1">
      <alignment horizontal="left" vertical="center" wrapText="1"/>
    </xf>
    <xf numFmtId="0" fontId="16" fillId="12" borderId="4" xfId="0" applyFont="1" applyFill="1" applyBorder="1" applyAlignment="1">
      <alignment horizontal="left" vertical="center" wrapText="1"/>
    </xf>
    <xf numFmtId="14" fontId="16" fillId="10" borderId="4" xfId="0" applyNumberFormat="1" applyFont="1" applyFill="1" applyBorder="1" applyAlignment="1">
      <alignment horizontal="left" vertical="center" wrapText="1"/>
    </xf>
    <xf numFmtId="2" fontId="19" fillId="0" borderId="0" xfId="4" applyNumberFormat="1" applyFont="1" applyFill="1" applyBorder="1" applyAlignment="1">
      <alignment horizontal="left"/>
    </xf>
    <xf numFmtId="2" fontId="4" fillId="0" borderId="0" xfId="4" applyNumberFormat="1" applyFont="1" applyFill="1" applyBorder="1" applyAlignment="1">
      <alignment horizontal="left" vertical="center"/>
    </xf>
    <xf numFmtId="2" fontId="16" fillId="0" borderId="0" xfId="4" applyNumberFormat="1" applyFont="1" applyAlignment="1">
      <alignment horizontal="left"/>
    </xf>
    <xf numFmtId="166" fontId="13" fillId="14" borderId="1" xfId="0" applyNumberFormat="1" applyFont="1" applyFill="1" applyBorder="1" applyAlignment="1" applyProtection="1">
      <alignment horizontal="center"/>
      <protection hidden="1"/>
    </xf>
    <xf numFmtId="0" fontId="0" fillId="0" borderId="4" xfId="0" applyBorder="1" applyAlignment="1">
      <alignment vertical="center" wrapText="1"/>
    </xf>
    <xf numFmtId="166" fontId="4" fillId="0" borderId="1" xfId="0" applyNumberFormat="1" applyFont="1" applyFill="1" applyBorder="1" applyAlignment="1" applyProtection="1">
      <alignment horizontal="center"/>
      <protection hidden="1"/>
    </xf>
    <xf numFmtId="1" fontId="12" fillId="0" borderId="4" xfId="0" applyNumberFormat="1" applyFont="1" applyBorder="1" applyAlignment="1">
      <alignment horizontal="center"/>
    </xf>
    <xf numFmtId="1" fontId="12" fillId="0" borderId="21" xfId="0" applyNumberFormat="1" applyFont="1" applyFill="1" applyBorder="1" applyAlignment="1" applyProtection="1">
      <alignment horizontal="center"/>
      <protection hidden="1"/>
    </xf>
    <xf numFmtId="1" fontId="12" fillId="0" borderId="4" xfId="0" applyNumberFormat="1" applyFont="1" applyBorder="1" applyAlignment="1" applyProtection="1">
      <alignment horizontal="center"/>
      <protection hidden="1"/>
    </xf>
    <xf numFmtId="166" fontId="13" fillId="14" borderId="4" xfId="0" applyNumberFormat="1" applyFont="1" applyFill="1" applyBorder="1" applyAlignment="1" applyProtection="1">
      <alignment horizontal="center"/>
      <protection hidden="1"/>
    </xf>
    <xf numFmtId="0" fontId="0" fillId="0" borderId="0" xfId="0" applyFill="1"/>
    <xf numFmtId="1" fontId="12" fillId="0" borderId="4" xfId="0" applyNumberFormat="1" applyFont="1" applyBorder="1" applyAlignment="1">
      <alignment horizontal="left"/>
    </xf>
    <xf numFmtId="166" fontId="13" fillId="0" borderId="4" xfId="0" applyNumberFormat="1" applyFont="1" applyFill="1" applyBorder="1" applyAlignment="1" applyProtection="1">
      <alignment horizontal="left"/>
      <protection hidden="1"/>
    </xf>
    <xf numFmtId="1" fontId="12" fillId="0" borderId="4" xfId="0" applyNumberFormat="1" applyFont="1" applyFill="1" applyBorder="1" applyAlignment="1">
      <alignment horizontal="left"/>
    </xf>
    <xf numFmtId="1" fontId="12" fillId="0" borderId="0" xfId="0" applyNumberFormat="1" applyFont="1" applyAlignment="1">
      <alignment horizontal="left"/>
    </xf>
    <xf numFmtId="1" fontId="0" fillId="0" borderId="2" xfId="0" applyNumberFormat="1" applyFont="1" applyBorder="1" applyAlignment="1">
      <alignment horizontal="left"/>
    </xf>
    <xf numFmtId="0" fontId="0" fillId="0" borderId="2" xfId="0" applyFill="1" applyBorder="1" applyAlignment="1" applyProtection="1">
      <alignment horizontal="left" vertical="top"/>
      <protection locked="0"/>
    </xf>
    <xf numFmtId="166" fontId="4" fillId="0" borderId="2" xfId="0" applyNumberFormat="1" applyFont="1" applyFill="1" applyBorder="1" applyAlignment="1" applyProtection="1">
      <alignment horizontal="center"/>
      <protection hidden="1"/>
    </xf>
    <xf numFmtId="166" fontId="4" fillId="0" borderId="2" xfId="0" applyNumberFormat="1" applyFont="1" applyFill="1" applyBorder="1" applyAlignment="1" applyProtection="1">
      <alignment horizontal="left"/>
      <protection hidden="1"/>
    </xf>
    <xf numFmtId="1" fontId="12" fillId="0" borderId="21" xfId="0" applyNumberFormat="1" applyFont="1" applyFill="1" applyBorder="1" applyAlignment="1">
      <alignment horizontal="center"/>
    </xf>
    <xf numFmtId="2" fontId="12" fillId="0" borderId="1" xfId="0" applyNumberFormat="1" applyFont="1" applyFill="1" applyBorder="1"/>
    <xf numFmtId="165" fontId="12" fillId="0" borderId="2" xfId="0" applyNumberFormat="1" applyFont="1" applyBorder="1" applyAlignment="1" applyProtection="1">
      <alignment horizontal="left"/>
      <protection hidden="1"/>
    </xf>
    <xf numFmtId="0" fontId="14" fillId="0" borderId="2" xfId="0" applyFont="1" applyBorder="1"/>
    <xf numFmtId="0" fontId="12" fillId="0" borderId="4" xfId="0" applyFont="1" applyFill="1" applyBorder="1" applyAlignment="1" applyProtection="1">
      <alignment horizontal="left" vertical="top"/>
      <protection locked="0"/>
    </xf>
    <xf numFmtId="1" fontId="12" fillId="0" borderId="22" xfId="0" applyNumberFormat="1" applyFont="1" applyFill="1" applyBorder="1" applyAlignment="1">
      <alignment horizontal="center"/>
    </xf>
    <xf numFmtId="166" fontId="12" fillId="0" borderId="22" xfId="0" applyNumberFormat="1" applyFont="1" applyFill="1" applyBorder="1" applyAlignment="1" applyProtection="1">
      <alignment horizontal="center"/>
      <protection hidden="1"/>
    </xf>
    <xf numFmtId="166" fontId="13" fillId="0" borderId="22" xfId="0" applyNumberFormat="1" applyFont="1" applyFill="1" applyBorder="1" applyAlignment="1" applyProtection="1">
      <alignment horizontal="center"/>
      <protection hidden="1"/>
    </xf>
    <xf numFmtId="1" fontId="12" fillId="0" borderId="23" xfId="0" applyNumberFormat="1" applyFont="1" applyFill="1" applyBorder="1" applyAlignment="1">
      <alignment horizontal="center"/>
    </xf>
    <xf numFmtId="2" fontId="12" fillId="0" borderId="22" xfId="0" applyNumberFormat="1" applyFont="1" applyFill="1" applyBorder="1"/>
    <xf numFmtId="49" fontId="8" fillId="2" borderId="24" xfId="0" applyNumberFormat="1" applyFont="1" applyFill="1" applyBorder="1" applyAlignment="1">
      <alignment horizontal="center" vertical="center" wrapText="1"/>
    </xf>
    <xf numFmtId="0" fontId="12" fillId="14" borderId="24" xfId="0" applyFont="1" applyFill="1" applyBorder="1" applyAlignment="1">
      <alignment horizontal="center"/>
    </xf>
    <xf numFmtId="166" fontId="13" fillId="14" borderId="22" xfId="0" applyNumberFormat="1" applyFont="1" applyFill="1" applyBorder="1" applyAlignment="1" applyProtection="1">
      <alignment horizontal="center"/>
      <protection hidden="1"/>
    </xf>
    <xf numFmtId="166" fontId="13" fillId="14" borderId="23" xfId="0" applyNumberFormat="1" applyFont="1" applyFill="1" applyBorder="1" applyAlignment="1" applyProtection="1">
      <alignment horizontal="center"/>
      <protection hidden="1"/>
    </xf>
    <xf numFmtId="0" fontId="12" fillId="0" borderId="24" xfId="0" applyFont="1" applyFill="1" applyBorder="1" applyAlignment="1">
      <alignment horizontal="center"/>
    </xf>
    <xf numFmtId="0" fontId="15" fillId="0" borderId="0" xfId="0" applyFont="1" applyFill="1" applyAlignment="1">
      <alignment horizontal="right"/>
    </xf>
    <xf numFmtId="49" fontId="11" fillId="0" borderId="24" xfId="0" applyNumberFormat="1" applyFont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166" fontId="13" fillId="0" borderId="2" xfId="2" applyNumberFormat="1" applyFont="1" applyFill="1" applyBorder="1" applyAlignment="1" applyProtection="1">
      <alignment horizontal="center"/>
      <protection hidden="1"/>
    </xf>
    <xf numFmtId="0" fontId="15" fillId="0" borderId="4" xfId="0" applyFont="1" applyBorder="1"/>
    <xf numFmtId="0" fontId="0" fillId="0" borderId="2" xfId="0" applyFont="1" applyFill="1" applyBorder="1" applyAlignment="1">
      <alignment horizontal="left"/>
    </xf>
    <xf numFmtId="166" fontId="13" fillId="0" borderId="23" xfId="0" applyNumberFormat="1" applyFont="1" applyFill="1" applyBorder="1" applyAlignment="1" applyProtection="1">
      <alignment horizontal="center"/>
      <protection hidden="1"/>
    </xf>
    <xf numFmtId="1" fontId="12" fillId="0" borderId="11" xfId="0" applyNumberFormat="1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 vertical="top"/>
      <protection locked="0"/>
    </xf>
    <xf numFmtId="2" fontId="0" fillId="0" borderId="2" xfId="0" applyNumberFormat="1" applyFont="1" applyFill="1" applyBorder="1"/>
    <xf numFmtId="1" fontId="12" fillId="0" borderId="2" xfId="0" applyNumberFormat="1" applyFont="1" applyFill="1" applyBorder="1" applyAlignment="1" applyProtection="1">
      <alignment horizontal="center"/>
      <protection hidden="1"/>
    </xf>
    <xf numFmtId="1" fontId="12" fillId="0" borderId="22" xfId="0" applyNumberFormat="1" applyFont="1" applyBorder="1" applyAlignment="1">
      <alignment horizontal="center"/>
    </xf>
    <xf numFmtId="1" fontId="12" fillId="0" borderId="24" xfId="0" applyNumberFormat="1" applyFont="1" applyFill="1" applyBorder="1" applyAlignment="1">
      <alignment horizontal="center" vertical="center"/>
    </xf>
    <xf numFmtId="2" fontId="12" fillId="0" borderId="24" xfId="0" applyNumberFormat="1" applyFont="1" applyFill="1" applyBorder="1"/>
    <xf numFmtId="1" fontId="13" fillId="0" borderId="24" xfId="0" applyNumberFormat="1" applyFont="1" applyFill="1" applyBorder="1" applyAlignment="1" applyProtection="1">
      <alignment horizontal="center" vertical="center"/>
      <protection hidden="1"/>
    </xf>
    <xf numFmtId="1" fontId="12" fillId="0" borderId="10" xfId="0" applyNumberFormat="1" applyFont="1" applyFill="1" applyBorder="1" applyAlignment="1" applyProtection="1">
      <alignment horizontal="center"/>
      <protection hidden="1"/>
    </xf>
    <xf numFmtId="0" fontId="0" fillId="0" borderId="2" xfId="0" applyFont="1" applyBorder="1"/>
    <xf numFmtId="2" fontId="0" fillId="0" borderId="4" xfId="0" applyNumberFormat="1" applyFont="1" applyFill="1" applyBorder="1"/>
    <xf numFmtId="0" fontId="12" fillId="0" borderId="24" xfId="0" applyFont="1" applyBorder="1"/>
    <xf numFmtId="0" fontId="17" fillId="0" borderId="13" xfId="5" applyFont="1" applyBorder="1" applyAlignment="1" applyProtection="1">
      <alignment vertical="center"/>
      <protection hidden="1"/>
    </xf>
    <xf numFmtId="0" fontId="4" fillId="0" borderId="0" xfId="5" applyProtection="1">
      <protection hidden="1"/>
    </xf>
    <xf numFmtId="0" fontId="4" fillId="0" borderId="0" xfId="5" applyBorder="1" applyAlignment="1" applyProtection="1">
      <protection hidden="1"/>
    </xf>
    <xf numFmtId="0" fontId="5" fillId="13" borderId="14" xfId="5" applyFont="1" applyFill="1" applyBorder="1" applyAlignment="1" applyProtection="1">
      <alignment horizontal="left"/>
      <protection hidden="1"/>
    </xf>
    <xf numFmtId="0" fontId="4" fillId="0" borderId="0" xfId="5" applyFont="1" applyBorder="1" applyAlignment="1" applyProtection="1">
      <protection hidden="1"/>
    </xf>
    <xf numFmtId="0" fontId="5" fillId="13" borderId="17" xfId="5" applyFont="1" applyFill="1" applyBorder="1" applyAlignment="1" applyProtection="1">
      <alignment horizontal="left"/>
      <protection hidden="1"/>
    </xf>
    <xf numFmtId="0" fontId="4" fillId="0" borderId="0" xfId="5" applyFont="1" applyBorder="1" applyAlignment="1" applyProtection="1">
      <alignment horizontal="center"/>
      <protection hidden="1"/>
    </xf>
    <xf numFmtId="0" fontId="5" fillId="13" borderId="19" xfId="5" applyFont="1" applyFill="1" applyBorder="1" applyAlignment="1" applyProtection="1">
      <alignment horizontal="left"/>
      <protection hidden="1"/>
    </xf>
    <xf numFmtId="0" fontId="5" fillId="7" borderId="5" xfId="5" applyFont="1" applyFill="1" applyBorder="1" applyAlignment="1" applyProtection="1">
      <alignment horizontal="center" vertical="center"/>
      <protection hidden="1"/>
    </xf>
    <xf numFmtId="0" fontId="5" fillId="7" borderId="6" xfId="5" applyFont="1" applyFill="1" applyBorder="1" applyAlignment="1" applyProtection="1">
      <alignment horizontal="center" vertical="center"/>
      <protection hidden="1"/>
    </xf>
    <xf numFmtId="167" fontId="5" fillId="7" borderId="6" xfId="5" applyNumberFormat="1" applyFont="1" applyFill="1" applyBorder="1" applyAlignment="1" applyProtection="1">
      <alignment horizontal="center" vertical="center"/>
      <protection hidden="1"/>
    </xf>
    <xf numFmtId="0" fontId="5" fillId="8" borderId="7" xfId="5" applyFont="1" applyFill="1" applyBorder="1" applyAlignment="1" applyProtection="1">
      <alignment horizontal="center"/>
      <protection hidden="1"/>
    </xf>
    <xf numFmtId="166" fontId="4" fillId="0" borderId="4" xfId="5" applyNumberFormat="1" applyFont="1" applyFill="1" applyBorder="1" applyAlignment="1" applyProtection="1">
      <alignment horizontal="center"/>
      <protection hidden="1"/>
    </xf>
    <xf numFmtId="166" fontId="4" fillId="0" borderId="4" xfId="5" applyNumberFormat="1" applyFont="1" applyFill="1" applyBorder="1" applyAlignment="1" applyProtection="1">
      <alignment horizontal="left"/>
      <protection hidden="1"/>
    </xf>
    <xf numFmtId="0" fontId="4" fillId="0" borderId="8" xfId="5" applyFont="1" applyFill="1" applyBorder="1" applyAlignment="1" applyProtection="1">
      <alignment horizontal="center"/>
      <protection hidden="1"/>
    </xf>
    <xf numFmtId="0" fontId="4" fillId="0" borderId="9" xfId="5" applyFont="1" applyFill="1" applyBorder="1" applyAlignment="1" applyProtection="1">
      <alignment horizontal="center"/>
      <protection hidden="1"/>
    </xf>
    <xf numFmtId="166" fontId="4" fillId="0" borderId="25" xfId="5" applyNumberFormat="1" applyFont="1" applyFill="1" applyBorder="1" applyAlignment="1" applyProtection="1">
      <alignment horizontal="left"/>
      <protection hidden="1"/>
    </xf>
    <xf numFmtId="2" fontId="12" fillId="0" borderId="0" xfId="0" applyNumberFormat="1" applyFont="1" applyFill="1" applyBorder="1"/>
    <xf numFmtId="14" fontId="20" fillId="0" borderId="0" xfId="0" applyNumberFormat="1" applyFont="1" applyAlignment="1">
      <alignment horizontal="left" vertical="center" wrapText="1"/>
    </xf>
    <xf numFmtId="1" fontId="12" fillId="0" borderId="21" xfId="0" applyNumberFormat="1" applyFont="1" applyFill="1" applyBorder="1" applyAlignment="1">
      <alignment horizontal="center" wrapText="1"/>
    </xf>
    <xf numFmtId="1" fontId="0" fillId="0" borderId="21" xfId="0" applyNumberFormat="1" applyFont="1" applyFill="1" applyBorder="1" applyAlignment="1" applyProtection="1">
      <alignment horizontal="center"/>
      <protection hidden="1"/>
    </xf>
    <xf numFmtId="1" fontId="0" fillId="0" borderId="11" xfId="0" applyNumberFormat="1" applyFont="1" applyFill="1" applyBorder="1" applyAlignment="1" applyProtection="1">
      <alignment horizontal="center"/>
      <protection hidden="1"/>
    </xf>
    <xf numFmtId="1" fontId="12" fillId="0" borderId="4" xfId="0" applyNumberFormat="1" applyFont="1" applyFill="1" applyBorder="1" applyAlignment="1">
      <alignment horizontal="center" wrapText="1"/>
    </xf>
    <xf numFmtId="1" fontId="0" fillId="0" borderId="4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Border="1" applyAlignment="1">
      <alignment horizontal="right" vertical="center" wrapText="1"/>
    </xf>
    <xf numFmtId="2" fontId="12" fillId="0" borderId="0" xfId="0" applyNumberFormat="1" applyFont="1" applyBorder="1"/>
    <xf numFmtId="1" fontId="12" fillId="0" borderId="2" xfId="0" applyNumberFormat="1" applyFont="1" applyFill="1" applyBorder="1" applyAlignment="1">
      <alignment horizontal="center"/>
    </xf>
    <xf numFmtId="166" fontId="13" fillId="0" borderId="0" xfId="2" applyNumberFormat="1" applyFont="1" applyFill="1" applyBorder="1" applyAlignment="1" applyProtection="1">
      <alignment horizontal="center"/>
      <protection hidden="1"/>
    </xf>
    <xf numFmtId="166" fontId="12" fillId="0" borderId="23" xfId="0" applyNumberFormat="1" applyFont="1" applyFill="1" applyBorder="1" applyAlignment="1" applyProtection="1">
      <alignment horizontal="center"/>
      <protection hidden="1"/>
    </xf>
    <xf numFmtId="166" fontId="4" fillId="0" borderId="24" xfId="5" applyNumberFormat="1" applyFont="1" applyFill="1" applyBorder="1" applyAlignment="1" applyProtection="1">
      <alignment horizontal="center"/>
      <protection hidden="1"/>
    </xf>
    <xf numFmtId="1" fontId="12" fillId="0" borderId="21" xfId="0" applyNumberFormat="1" applyFont="1" applyBorder="1" applyAlignment="1">
      <alignment horizontal="center"/>
    </xf>
    <xf numFmtId="1" fontId="0" fillId="0" borderId="0" xfId="0" applyNumberFormat="1" applyFont="1" applyFill="1" applyBorder="1" applyAlignment="1" applyProtection="1">
      <alignment horizontal="center"/>
      <protection hidden="1"/>
    </xf>
    <xf numFmtId="1" fontId="12" fillId="0" borderId="11" xfId="0" applyNumberFormat="1" applyFont="1" applyFill="1" applyBorder="1" applyAlignment="1">
      <alignment horizontal="center" wrapText="1"/>
    </xf>
    <xf numFmtId="1" fontId="12" fillId="0" borderId="10" xfId="0" applyNumberFormat="1" applyFont="1" applyFill="1" applyBorder="1" applyAlignment="1">
      <alignment horizontal="center"/>
    </xf>
    <xf numFmtId="0" fontId="12" fillId="0" borderId="25" xfId="0" applyFont="1" applyBorder="1"/>
    <xf numFmtId="166" fontId="4" fillId="0" borderId="0" xfId="5" applyNumberFormat="1" applyFont="1" applyFill="1" applyBorder="1" applyAlignment="1" applyProtection="1">
      <alignment horizontal="left"/>
      <protection hidden="1"/>
    </xf>
    <xf numFmtId="0" fontId="5" fillId="0" borderId="15" xfId="0" applyFont="1" applyFill="1" applyBorder="1" applyAlignment="1" applyProtection="1">
      <alignment horizontal="left"/>
      <protection hidden="1"/>
    </xf>
    <xf numFmtId="0" fontId="5" fillId="0" borderId="16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5" fillId="0" borderId="18" xfId="0" applyFont="1" applyFill="1" applyBorder="1" applyAlignment="1" applyProtection="1">
      <alignment horizontal="left"/>
      <protection hidden="1"/>
    </xf>
    <xf numFmtId="169" fontId="5" fillId="0" borderId="13" xfId="0" applyNumberFormat="1" applyFont="1" applyFill="1" applyBorder="1" applyAlignment="1" applyProtection="1">
      <alignment horizontal="left"/>
      <protection hidden="1"/>
    </xf>
    <xf numFmtId="169" fontId="5" fillId="0" borderId="20" xfId="0" applyNumberFormat="1" applyFont="1" applyFill="1" applyBorder="1" applyAlignment="1" applyProtection="1">
      <alignment horizontal="left"/>
      <protection hidden="1"/>
    </xf>
    <xf numFmtId="0" fontId="5" fillId="0" borderId="15" xfId="5" applyFont="1" applyFill="1" applyBorder="1" applyAlignment="1" applyProtection="1">
      <alignment horizontal="left"/>
      <protection hidden="1"/>
    </xf>
    <xf numFmtId="0" fontId="5" fillId="0" borderId="16" xfId="5" applyFont="1" applyFill="1" applyBorder="1" applyAlignment="1" applyProtection="1">
      <alignment horizontal="left"/>
      <protection hidden="1"/>
    </xf>
    <xf numFmtId="0" fontId="5" fillId="0" borderId="0" xfId="5" applyFont="1" applyFill="1" applyBorder="1" applyAlignment="1" applyProtection="1">
      <alignment horizontal="left"/>
      <protection hidden="1"/>
    </xf>
    <xf numFmtId="0" fontId="5" fillId="0" borderId="18" xfId="5" applyFont="1" applyFill="1" applyBorder="1" applyAlignment="1" applyProtection="1">
      <alignment horizontal="left"/>
      <protection hidden="1"/>
    </xf>
    <xf numFmtId="169" fontId="5" fillId="0" borderId="13" xfId="5" applyNumberFormat="1" applyFont="1" applyFill="1" applyBorder="1" applyAlignment="1" applyProtection="1">
      <alignment horizontal="left"/>
      <protection hidden="1"/>
    </xf>
    <xf numFmtId="169" fontId="5" fillId="0" borderId="20" xfId="5" applyNumberFormat="1" applyFont="1" applyFill="1" applyBorder="1" applyAlignment="1" applyProtection="1">
      <alignment horizontal="left"/>
      <protection hidden="1"/>
    </xf>
    <xf numFmtId="2" fontId="12" fillId="0" borderId="24" xfId="0" applyNumberFormat="1" applyFont="1" applyBorder="1"/>
    <xf numFmtId="1" fontId="12" fillId="0" borderId="4" xfId="0" applyNumberFormat="1" applyFont="1" applyBorder="1" applyAlignment="1">
      <alignment horizontal="center" vertical="center"/>
    </xf>
    <xf numFmtId="166" fontId="4" fillId="0" borderId="24" xfId="0" applyNumberFormat="1" applyFont="1" applyFill="1" applyBorder="1" applyAlignment="1" applyProtection="1">
      <alignment horizontal="left"/>
      <protection hidden="1"/>
    </xf>
    <xf numFmtId="1" fontId="12" fillId="0" borderId="24" xfId="0" applyNumberFormat="1" applyFont="1" applyBorder="1" applyAlignment="1">
      <alignment horizontal="center"/>
    </xf>
    <xf numFmtId="1" fontId="12" fillId="0" borderId="24" xfId="0" applyNumberFormat="1" applyFont="1" applyBorder="1" applyAlignment="1" applyProtection="1">
      <alignment horizontal="center"/>
      <protection hidden="1"/>
    </xf>
    <xf numFmtId="1" fontId="12" fillId="0" borderId="24" xfId="0" applyNumberFormat="1" applyFont="1" applyFill="1" applyBorder="1" applyAlignment="1">
      <alignment horizontal="center"/>
    </xf>
    <xf numFmtId="166" fontId="13" fillId="14" borderId="24" xfId="0" applyNumberFormat="1" applyFont="1" applyFill="1" applyBorder="1" applyAlignment="1" applyProtection="1">
      <alignment horizontal="center"/>
      <protection hidden="1"/>
    </xf>
    <xf numFmtId="1" fontId="12" fillId="0" borderId="24" xfId="0" applyNumberFormat="1" applyFont="1" applyFill="1" applyBorder="1" applyAlignment="1" applyProtection="1">
      <alignment horizontal="center"/>
      <protection hidden="1"/>
    </xf>
    <xf numFmtId="0" fontId="13" fillId="0" borderId="24" xfId="0" applyFont="1" applyFill="1" applyBorder="1" applyAlignment="1">
      <alignment wrapText="1"/>
    </xf>
    <xf numFmtId="1" fontId="12" fillId="0" borderId="24" xfId="0" applyNumberFormat="1" applyFont="1" applyBorder="1" applyAlignment="1">
      <alignment horizontal="left"/>
    </xf>
    <xf numFmtId="0" fontId="20" fillId="0" borderId="0" xfId="0" applyFont="1" applyFill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12" fillId="0" borderId="24" xfId="0" applyFont="1" applyFill="1" applyBorder="1"/>
    <xf numFmtId="1" fontId="0" fillId="0" borderId="24" xfId="0" applyNumberFormat="1" applyFont="1" applyFill="1" applyBorder="1" applyAlignment="1" applyProtection="1">
      <alignment horizontal="center"/>
      <protection hidden="1"/>
    </xf>
    <xf numFmtId="1" fontId="12" fillId="0" borderId="1" xfId="0" applyNumberFormat="1" applyFont="1" applyBorder="1" applyAlignment="1">
      <alignment horizontal="left"/>
    </xf>
    <xf numFmtId="1" fontId="12" fillId="0" borderId="1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horizontal="left" vertical="center" wrapText="1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 4" xfId="4" xr:uid="{00000000-0005-0000-0000-000033000000}"/>
    <cellStyle name="Normal_Vosges 2" xfId="5" xr:uid="{3FE25290-3396-4CE9-B062-24461E176DAA}"/>
    <cellStyle name="Texte explicatif" xfId="1" builtinId="53" customBuiltin="1"/>
  </cellStyles>
  <dxfs count="27"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6"/>
  <sheetViews>
    <sheetView tabSelected="1" topLeftCell="A28" zoomScale="80" zoomScaleNormal="80" workbookViewId="0">
      <pane xSplit="1" topLeftCell="B1" activePane="topRight" state="frozen"/>
      <selection pane="topRight" activeCell="D70" sqref="D70"/>
    </sheetView>
  </sheetViews>
  <sheetFormatPr baseColWidth="10" defaultColWidth="9.1796875" defaultRowHeight="12.5"/>
  <cols>
    <col min="1" max="1" width="24" style="39" bestFit="1" customWidth="1"/>
    <col min="2" max="2" width="5.54296875" style="41" bestFit="1" customWidth="1"/>
    <col min="3" max="3" width="7.7265625" style="41" customWidth="1"/>
    <col min="4" max="4" width="5.54296875" style="39" bestFit="1" customWidth="1"/>
    <col min="5" max="6" width="6.54296875" style="66" bestFit="1" customWidth="1"/>
    <col min="7" max="7" width="7.453125" style="67"/>
    <col min="8" max="8" width="8.08984375" style="66" bestFit="1" customWidth="1"/>
    <col min="9" max="9" width="6.1796875" style="67" bestFit="1" customWidth="1"/>
    <col min="10" max="10" width="6.08984375" style="67" bestFit="1" customWidth="1"/>
    <col min="11" max="11" width="7.6328125" style="67" bestFit="1" customWidth="1"/>
    <col min="12" max="12" width="7.7265625" style="66" bestFit="1" customWidth="1"/>
    <col min="13" max="13" width="7.36328125" style="66" customWidth="1"/>
    <col min="14" max="14" width="5.90625" style="67" bestFit="1" customWidth="1"/>
    <col min="15" max="15" width="9.54296875" style="152" bestFit="1" customWidth="1"/>
    <col min="16" max="16" width="7.453125" style="66" bestFit="1" customWidth="1"/>
    <col min="17" max="17" width="7.7265625" style="66" bestFit="1" customWidth="1"/>
    <col min="18" max="18" width="8.1796875" style="68" bestFit="1" customWidth="1"/>
    <col min="19" max="19" width="8.08984375" style="66" customWidth="1"/>
    <col min="20" max="20" width="6.36328125" style="129" bestFit="1" customWidth="1"/>
    <col min="21" max="21" width="11.81640625" style="66" customWidth="1"/>
    <col min="22" max="23" width="4.6328125" style="39" customWidth="1"/>
    <col min="24" max="24" width="8.08984375" style="41" bestFit="1" customWidth="1"/>
    <col min="25" max="25" width="6.08984375" style="41" bestFit="1" customWidth="1"/>
    <col min="26" max="26" width="5.08984375" style="41" bestFit="1" customWidth="1"/>
    <col min="27" max="27" width="7.6328125" style="41" bestFit="1" customWidth="1"/>
    <col min="28" max="28" width="7.7265625" style="41" bestFit="1" customWidth="1"/>
    <col min="29" max="29" width="7.6328125" style="41" customWidth="1"/>
    <col min="30" max="30" width="5.90625" style="41" bestFit="1" customWidth="1"/>
    <col min="31" max="31" width="9.54296875" style="41" bestFit="1" customWidth="1"/>
    <col min="32" max="32" width="7.453125" style="41" bestFit="1" customWidth="1"/>
    <col min="33" max="33" width="7.7265625" style="41" bestFit="1" customWidth="1"/>
    <col min="34" max="34" width="8.1796875" style="41" bestFit="1" customWidth="1"/>
    <col min="35" max="35" width="6.36328125" style="41" bestFit="1" customWidth="1"/>
    <col min="36" max="36" width="6" style="41" customWidth="1"/>
    <col min="37" max="37" width="6.453125" style="41" customWidth="1"/>
    <col min="38" max="38" width="9" style="39"/>
    <col min="39" max="39" width="5.08984375" style="41" customWidth="1"/>
    <col min="40" max="40" width="11.26953125" style="41" bestFit="1" customWidth="1"/>
    <col min="41" max="41" width="10.26953125" style="41" customWidth="1"/>
    <col min="42" max="42" width="12.81640625" style="41" customWidth="1"/>
    <col min="43" max="43" width="3" style="41" customWidth="1"/>
    <col min="44" max="48" width="2" style="41" bestFit="1" customWidth="1"/>
    <col min="49" max="1024" width="11.26953125" style="39"/>
    <col min="1025" max="16384" width="9.1796875" style="39"/>
  </cols>
  <sheetData>
    <row r="1" spans="1:1024" s="21" customFormat="1" ht="46">
      <c r="A1" s="15" t="s">
        <v>0</v>
      </c>
      <c r="B1" s="16" t="s">
        <v>1</v>
      </c>
      <c r="C1" s="144" t="s">
        <v>199</v>
      </c>
      <c r="D1" s="16" t="s">
        <v>2</v>
      </c>
      <c r="E1" s="17" t="s">
        <v>3</v>
      </c>
      <c r="F1" s="18" t="s">
        <v>60</v>
      </c>
      <c r="G1" s="18" t="s">
        <v>4</v>
      </c>
      <c r="H1" s="19" t="s">
        <v>54</v>
      </c>
      <c r="I1" s="19" t="s">
        <v>57</v>
      </c>
      <c r="J1" s="18" t="s">
        <v>191</v>
      </c>
      <c r="K1" s="18" t="s">
        <v>194</v>
      </c>
      <c r="L1" s="18" t="s">
        <v>193</v>
      </c>
      <c r="M1" s="18" t="s">
        <v>196</v>
      </c>
      <c r="N1" s="19" t="s">
        <v>197</v>
      </c>
      <c r="O1" s="18" t="s">
        <v>201</v>
      </c>
      <c r="P1" s="19" t="s">
        <v>7</v>
      </c>
      <c r="Q1" s="18" t="s">
        <v>202</v>
      </c>
      <c r="R1" s="18" t="s">
        <v>10</v>
      </c>
      <c r="S1" s="18" t="s">
        <v>11</v>
      </c>
      <c r="T1" s="20" t="s">
        <v>58</v>
      </c>
      <c r="U1" s="150"/>
      <c r="V1" s="22"/>
      <c r="X1" s="18" t="s">
        <v>54</v>
      </c>
      <c r="Y1" s="18" t="s">
        <v>57</v>
      </c>
      <c r="Z1" s="18" t="s">
        <v>5</v>
      </c>
      <c r="AA1" s="18" t="s">
        <v>8</v>
      </c>
      <c r="AB1" s="18" t="s">
        <v>203</v>
      </c>
      <c r="AC1" s="18" t="s">
        <v>6</v>
      </c>
      <c r="AD1" s="18" t="s">
        <v>59</v>
      </c>
      <c r="AE1" s="18" t="s">
        <v>9</v>
      </c>
      <c r="AF1" s="18" t="s">
        <v>204</v>
      </c>
      <c r="AG1" s="18" t="s">
        <v>202</v>
      </c>
      <c r="AH1" s="18" t="s">
        <v>205</v>
      </c>
      <c r="AI1" s="23" t="s">
        <v>206</v>
      </c>
      <c r="AJ1" s="23" t="s">
        <v>207</v>
      </c>
      <c r="AK1" s="23"/>
      <c r="AL1" s="24"/>
      <c r="AN1" s="25" t="s">
        <v>12</v>
      </c>
    </row>
    <row r="2" spans="1:1024" ht="14.5">
      <c r="A2" s="26" t="s">
        <v>13</v>
      </c>
      <c r="B2" s="27">
        <v>1</v>
      </c>
      <c r="C2" s="145">
        <v>1</v>
      </c>
      <c r="D2" s="28"/>
      <c r="E2" s="32">
        <f>F2/4000*1000</f>
        <v>995.8759246013999</v>
      </c>
      <c r="F2" s="29">
        <f>G2-(SUM(AN2:AV2))</f>
        <v>3983.5036984055996</v>
      </c>
      <c r="G2" s="30">
        <f>SUM(H2:U2)</f>
        <v>4956.4839596070669</v>
      </c>
      <c r="H2" s="31"/>
      <c r="I2" s="118"/>
      <c r="J2" s="120">
        <v>1000</v>
      </c>
      <c r="K2" s="35">
        <v>972.9802612014671</v>
      </c>
      <c r="L2" s="120">
        <v>983.50369840559961</v>
      </c>
      <c r="M2" s="120">
        <v>1000</v>
      </c>
      <c r="N2" s="32"/>
      <c r="O2" s="35">
        <v>1000</v>
      </c>
      <c r="P2" s="139"/>
      <c r="Q2" s="124"/>
      <c r="R2" s="51"/>
      <c r="S2" s="134"/>
      <c r="T2" s="124"/>
      <c r="U2" s="199"/>
      <c r="V2" s="186"/>
      <c r="W2" s="149"/>
      <c r="X2" s="41">
        <f>IF(H2&gt;0,1,0)</f>
        <v>0</v>
      </c>
      <c r="Y2" s="41">
        <f>IF(I2&gt;0,1,0)</f>
        <v>0</v>
      </c>
      <c r="Z2" s="41">
        <f>IF(J2&gt;0,1,0)</f>
        <v>1</v>
      </c>
      <c r="AA2" s="41">
        <f>IF(K2&gt;0,1,0)</f>
        <v>1</v>
      </c>
      <c r="AB2" s="41">
        <f>IF(L2&gt;0,1,0)</f>
        <v>1</v>
      </c>
      <c r="AC2" s="41">
        <f>IF(M2&gt;0,1,0)</f>
        <v>1</v>
      </c>
      <c r="AD2" s="41">
        <f>IF(N2&gt;0,1,0)</f>
        <v>0</v>
      </c>
      <c r="AE2" s="41">
        <f>IF(O2&gt;0,1,0)</f>
        <v>1</v>
      </c>
      <c r="AF2" s="41">
        <f>IF(P2&gt;0,1,0)</f>
        <v>0</v>
      </c>
      <c r="AG2" s="41">
        <f>IF(Q2&gt;0,1,0)</f>
        <v>0</v>
      </c>
      <c r="AH2" s="41">
        <f>IF(R2&gt;0,1,0)</f>
        <v>0</v>
      </c>
      <c r="AI2" s="41">
        <f>IF(S2&gt;0,1,0)</f>
        <v>0</v>
      </c>
      <c r="AJ2" s="41">
        <f>IF(T2&gt;0,1,0)</f>
        <v>0</v>
      </c>
      <c r="AM2" s="41">
        <f>SUM(X2:AK2)</f>
        <v>5</v>
      </c>
      <c r="AN2" s="41">
        <f>IF($AM2&gt;4,SMALL($H2:$U2,1),0)</f>
        <v>972.9802612014671</v>
      </c>
      <c r="AO2" s="41">
        <f>IF($AM2&gt;5,SMALL($H2:$U2,2),0)</f>
        <v>0</v>
      </c>
      <c r="AP2" s="41">
        <f>IF($AM2&gt;6,SMALL($H2:$U2,3),0)</f>
        <v>0</v>
      </c>
      <c r="AQ2" s="41">
        <f>IF($AM2&gt;7,SMALL($H2:$U2,4),0)</f>
        <v>0</v>
      </c>
      <c r="AR2" s="41">
        <f>IF($AM2&gt;8,SMALL($H2:$U2,5),0)</f>
        <v>0</v>
      </c>
      <c r="AS2" s="41">
        <f>IF($AM2&gt;9,SMALL($H2:$U2,6),0)</f>
        <v>0</v>
      </c>
      <c r="AT2" s="41">
        <f>IF($AM2&gt;10,SMALL($H2:$U2,7),0)</f>
        <v>0</v>
      </c>
      <c r="AU2" s="41">
        <f>IF($AM2&gt;11,SMALL($I2:$U2,8),0)</f>
        <v>0</v>
      </c>
      <c r="AV2" s="41">
        <f>IF($AM2&gt;12,SMALL($I2:$U2,9),0)</f>
        <v>0</v>
      </c>
    </row>
    <row r="3" spans="1:1024" ht="14.5">
      <c r="A3" s="26" t="s">
        <v>26</v>
      </c>
      <c r="B3" s="43">
        <v>2</v>
      </c>
      <c r="C3" s="145">
        <v>2</v>
      </c>
      <c r="D3" s="28"/>
      <c r="E3" s="32">
        <f>F3/4000*1000</f>
        <v>970.4671404131102</v>
      </c>
      <c r="F3" s="29">
        <f>G3-(SUM(AN3:AV3))</f>
        <v>3881.8685616524408</v>
      </c>
      <c r="G3" s="30">
        <f>SUM(H3:U3)</f>
        <v>3881.8685616524408</v>
      </c>
      <c r="H3" s="118"/>
      <c r="I3" s="118"/>
      <c r="J3" s="35"/>
      <c r="K3" s="5">
        <v>965.95726084866487</v>
      </c>
      <c r="L3" s="120">
        <v>1000</v>
      </c>
      <c r="M3" s="120">
        <v>957.63857999638481</v>
      </c>
      <c r="N3" s="75"/>
      <c r="O3" s="151">
        <v>958.27272080739112</v>
      </c>
      <c r="P3" s="140"/>
      <c r="Q3" s="35"/>
      <c r="R3" s="59"/>
      <c r="S3" s="189"/>
      <c r="T3" s="124"/>
      <c r="U3" s="221"/>
      <c r="V3" s="186"/>
      <c r="W3" s="149"/>
      <c r="X3" s="41">
        <f>IF(H3&gt;0,1,0)</f>
        <v>0</v>
      </c>
      <c r="Y3" s="41">
        <f>IF(I3&gt;0,1,0)</f>
        <v>0</v>
      </c>
      <c r="Z3" s="41">
        <f>IF(J3&gt;0,1,0)</f>
        <v>0</v>
      </c>
      <c r="AA3" s="41">
        <f>IF(K3&gt;0,1,0)</f>
        <v>1</v>
      </c>
      <c r="AB3" s="41">
        <f>IF(L3&gt;0,1,0)</f>
        <v>1</v>
      </c>
      <c r="AC3" s="41">
        <f>IF(M3&gt;0,1,0)</f>
        <v>1</v>
      </c>
      <c r="AD3" s="41">
        <f>IF(N3&gt;0,1,0)</f>
        <v>0</v>
      </c>
      <c r="AE3" s="41">
        <f>IF(O3&gt;0,1,0)</f>
        <v>1</v>
      </c>
      <c r="AF3" s="41">
        <f>IF(P3&gt;0,1,0)</f>
        <v>0</v>
      </c>
      <c r="AG3" s="41">
        <f>IF(Q3&gt;0,1,0)</f>
        <v>0</v>
      </c>
      <c r="AH3" s="41">
        <f>IF(R3&gt;0,1,0)</f>
        <v>0</v>
      </c>
      <c r="AI3" s="41">
        <f>IF(S3&gt;0,1,0)</f>
        <v>0</v>
      </c>
      <c r="AJ3" s="41">
        <f>IF(T3&gt;0,1,0)</f>
        <v>0</v>
      </c>
      <c r="AM3" s="41">
        <f>SUM(X3:AK3)</f>
        <v>4</v>
      </c>
      <c r="AN3" s="41">
        <f>IF($AM3&gt;4,SMALL($H3:$U3,1),0)</f>
        <v>0</v>
      </c>
      <c r="AO3" s="41">
        <f>IF($AM3&gt;5,SMALL($H3:$U3,2),0)</f>
        <v>0</v>
      </c>
      <c r="AP3" s="41">
        <f>IF($AM3&gt;6,SMALL($H3:$U3,3),0)</f>
        <v>0</v>
      </c>
      <c r="AQ3" s="41">
        <f>IF($AM3&gt;7,SMALL($H3:$U3,4),0)</f>
        <v>0</v>
      </c>
      <c r="AR3" s="41">
        <f>IF($AM3&gt;8,SMALL($H3:$U3,5),0)</f>
        <v>0</v>
      </c>
      <c r="AS3" s="41">
        <f>IF($AM3&gt;9,SMALL($H3:$U3,6),0)</f>
        <v>0</v>
      </c>
      <c r="AT3" s="41">
        <f>IF($AM3&gt;10,SMALL($H3:$U3,7),0)</f>
        <v>0</v>
      </c>
      <c r="AU3" s="41">
        <f>IF($AM3&gt;11,SMALL($I3:$U3,8),0)</f>
        <v>0</v>
      </c>
      <c r="AV3" s="41">
        <f>IF($AM3&gt;12,SMALL($I3:$U3,9),0)</f>
        <v>0</v>
      </c>
    </row>
    <row r="4" spans="1:1024">
      <c r="A4" s="26" t="s">
        <v>27</v>
      </c>
      <c r="B4" s="47">
        <v>3</v>
      </c>
      <c r="C4" s="145">
        <v>3</v>
      </c>
      <c r="D4" s="28"/>
      <c r="E4" s="32">
        <f>F4/4000*1000</f>
        <v>948.85623423259517</v>
      </c>
      <c r="F4" s="29">
        <f>G4-(SUM(AN4:AV4))</f>
        <v>3795.4249369303807</v>
      </c>
      <c r="G4" s="30">
        <f>SUM(H4:U4)</f>
        <v>3795.4249369303807</v>
      </c>
      <c r="H4" s="32"/>
      <c r="I4" s="5"/>
      <c r="J4" s="32"/>
      <c r="K4" s="132">
        <v>1000</v>
      </c>
      <c r="L4" s="32"/>
      <c r="M4" s="120">
        <v>940.56953417226862</v>
      </c>
      <c r="N4" s="32"/>
      <c r="O4" s="121">
        <v>914.8554027581124</v>
      </c>
      <c r="P4" s="140"/>
      <c r="Q4" s="35"/>
      <c r="R4" s="59"/>
      <c r="S4" s="134">
        <v>940</v>
      </c>
      <c r="T4" s="126"/>
      <c r="U4" s="221"/>
      <c r="V4" s="186"/>
      <c r="X4" s="41">
        <f>IF(H4&gt;0,1,0)</f>
        <v>0</v>
      </c>
      <c r="Y4" s="41">
        <f>IF(I4&gt;0,1,0)</f>
        <v>0</v>
      </c>
      <c r="Z4" s="41">
        <f>IF(J4&gt;0,1,0)</f>
        <v>0</v>
      </c>
      <c r="AA4" s="41">
        <f>IF(K4&gt;0,1,0)</f>
        <v>1</v>
      </c>
      <c r="AB4" s="41">
        <f>IF(L4&gt;0,1,0)</f>
        <v>0</v>
      </c>
      <c r="AC4" s="41">
        <f>IF(M4&gt;0,1,0)</f>
        <v>1</v>
      </c>
      <c r="AD4" s="41">
        <f>IF(N4&gt;0,1,0)</f>
        <v>0</v>
      </c>
      <c r="AE4" s="41">
        <f>IF(O4&gt;0,1,0)</f>
        <v>1</v>
      </c>
      <c r="AF4" s="41">
        <f>IF(P4&gt;0,1,0)</f>
        <v>0</v>
      </c>
      <c r="AG4" s="41">
        <f>IF(Q4&gt;0,1,0)</f>
        <v>0</v>
      </c>
      <c r="AH4" s="41">
        <f>IF(R4&gt;0,1,0)</f>
        <v>0</v>
      </c>
      <c r="AI4" s="41">
        <f>IF(S4&gt;0,1,0)</f>
        <v>1</v>
      </c>
      <c r="AJ4" s="41">
        <f>IF(T4&gt;0,1,0)</f>
        <v>0</v>
      </c>
      <c r="AM4" s="41">
        <f>SUM(X4:AK4)</f>
        <v>4</v>
      </c>
      <c r="AN4" s="41">
        <f>IF($AM4&gt;4,SMALL($H4:$U4,1),0)</f>
        <v>0</v>
      </c>
      <c r="AO4" s="41">
        <f>IF($AM4&gt;5,SMALL($H4:$U4,2),0)</f>
        <v>0</v>
      </c>
      <c r="AP4" s="41">
        <f>IF($AM4&gt;6,SMALL($H4:$U4,3),0)</f>
        <v>0</v>
      </c>
      <c r="AQ4" s="41">
        <f>IF($AM4&gt;7,SMALL($H4:$U4,4),0)</f>
        <v>0</v>
      </c>
      <c r="AR4" s="41">
        <f>IF($AM4&gt;8,SMALL($H4:$U4,5),0)</f>
        <v>0</v>
      </c>
      <c r="AS4" s="41">
        <f>IF($AM4&gt;9,SMALL($H4:$U4,6),0)</f>
        <v>0</v>
      </c>
      <c r="AT4" s="41">
        <f>IF($AM4&gt;10,SMALL($H4:$U4,7),0)</f>
        <v>0</v>
      </c>
      <c r="AU4" s="41">
        <f>IF($AM4&gt;11,SMALL($I4:$U4,8),0)</f>
        <v>0</v>
      </c>
      <c r="AV4" s="41">
        <f>IF($AM4&gt;12,SMALL($I4:$U4,9),0)</f>
        <v>0</v>
      </c>
    </row>
    <row r="5" spans="1:1024" ht="14.5">
      <c r="A5" s="26" t="s">
        <v>31</v>
      </c>
      <c r="B5" s="49">
        <v>4</v>
      </c>
      <c r="C5" s="145">
        <v>4</v>
      </c>
      <c r="D5" s="28"/>
      <c r="E5" s="32">
        <f>F5/4000*1000</f>
        <v>926.08857164303117</v>
      </c>
      <c r="F5" s="29">
        <f>G5-(SUM(AN5:AV5))</f>
        <v>3704.3542865721247</v>
      </c>
      <c r="G5" s="30">
        <f>SUM(H5:U5)</f>
        <v>5357.0904450820899</v>
      </c>
      <c r="H5" s="31"/>
      <c r="I5" s="35"/>
      <c r="J5" s="120">
        <v>822.35210235054274</v>
      </c>
      <c r="K5" s="154">
        <v>898.85770989860407</v>
      </c>
      <c r="L5" s="120">
        <v>830.3840561594227</v>
      </c>
      <c r="M5" s="120">
        <v>909.77562829889189</v>
      </c>
      <c r="N5" s="35"/>
      <c r="O5" s="121">
        <v>907.87542590401563</v>
      </c>
      <c r="P5" s="146"/>
      <c r="Q5" s="124"/>
      <c r="R5" s="182">
        <v>987.84552247061345</v>
      </c>
      <c r="S5" s="189"/>
      <c r="T5" s="124"/>
      <c r="U5" s="221"/>
      <c r="V5" s="186"/>
      <c r="W5" s="149"/>
      <c r="X5" s="41">
        <f>IF(H5&gt;0,1,0)</f>
        <v>0</v>
      </c>
      <c r="Y5" s="41">
        <f>IF(I5&gt;0,1,0)</f>
        <v>0</v>
      </c>
      <c r="Z5" s="41">
        <f>IF(J5&gt;0,1,0)</f>
        <v>1</v>
      </c>
      <c r="AA5" s="41">
        <f>IF(K5&gt;0,1,0)</f>
        <v>1</v>
      </c>
      <c r="AB5" s="41">
        <f>IF(L5&gt;0,1,0)</f>
        <v>1</v>
      </c>
      <c r="AC5" s="41">
        <f>IF(M5&gt;0,1,0)</f>
        <v>1</v>
      </c>
      <c r="AD5" s="41">
        <f>IF(N5&gt;0,1,0)</f>
        <v>0</v>
      </c>
      <c r="AE5" s="41">
        <f>IF(O5&gt;0,1,0)</f>
        <v>1</v>
      </c>
      <c r="AF5" s="41">
        <f>IF(P5&gt;0,1,0)</f>
        <v>0</v>
      </c>
      <c r="AG5" s="41">
        <f>IF(Q5&gt;0,1,0)</f>
        <v>0</v>
      </c>
      <c r="AH5" s="41">
        <f>IF(R5&gt;0,1,0)</f>
        <v>1</v>
      </c>
      <c r="AI5" s="41">
        <f>IF(S5&gt;0,1,0)</f>
        <v>0</v>
      </c>
      <c r="AJ5" s="41">
        <f>IF(T5&gt;0,1,0)</f>
        <v>0</v>
      </c>
      <c r="AM5" s="41">
        <f>SUM(X5:AK5)</f>
        <v>6</v>
      </c>
      <c r="AN5" s="41">
        <f>IF($AM5&gt;4,SMALL($H5:$U5,1),0)</f>
        <v>822.35210235054274</v>
      </c>
      <c r="AO5" s="41">
        <f>IF($AM5&gt;5,SMALL($H5:$U5,2),0)</f>
        <v>830.3840561594227</v>
      </c>
      <c r="AP5" s="41">
        <f>IF($AM5&gt;6,SMALL($H5:$U5,3),0)</f>
        <v>0</v>
      </c>
      <c r="AQ5" s="41">
        <f>IF($AM5&gt;7,SMALL($H5:$U5,4),0)</f>
        <v>0</v>
      </c>
      <c r="AR5" s="41">
        <f>IF($AM5&gt;8,SMALL($H5:$U5,5),0)</f>
        <v>0</v>
      </c>
      <c r="AS5" s="41">
        <f>IF($AM5&gt;9,SMALL($H5:$U5,6),0)</f>
        <v>0</v>
      </c>
      <c r="AT5" s="41">
        <f>IF($AM5&gt;10,SMALL($H5:$U5,7),0)</f>
        <v>0</v>
      </c>
      <c r="AU5" s="41">
        <f>IF($AM5&gt;11,SMALL($I5:$U5,8),0)</f>
        <v>0</v>
      </c>
      <c r="AV5" s="41">
        <f>IF($AM5&gt;12,SMALL($I5:$U5,9),0)</f>
        <v>0</v>
      </c>
    </row>
    <row r="6" spans="1:1024">
      <c r="A6" s="51" t="s">
        <v>17</v>
      </c>
      <c r="B6" s="49">
        <v>5</v>
      </c>
      <c r="C6" s="145">
        <v>5</v>
      </c>
      <c r="D6" s="52"/>
      <c r="E6" s="32">
        <f>F6/4000*1000</f>
        <v>919.7614817147155</v>
      </c>
      <c r="F6" s="32">
        <f>G6-(SUM(AN6:AV6))</f>
        <v>3679.045926858862</v>
      </c>
      <c r="G6" s="31">
        <f>SUM(H6:U6)</f>
        <v>6186.349328831031</v>
      </c>
      <c r="H6" s="31"/>
      <c r="I6" s="35"/>
      <c r="J6" s="120">
        <v>775.57184907716385</v>
      </c>
      <c r="K6" s="132">
        <v>859.60927432549238</v>
      </c>
      <c r="L6" s="120">
        <v>912.65078302862742</v>
      </c>
      <c r="M6" s="5">
        <v>872.12227856951245</v>
      </c>
      <c r="N6" s="118"/>
      <c r="O6" s="121">
        <v>877.70170232299529</v>
      </c>
      <c r="P6" s="140"/>
      <c r="Q6" s="124"/>
      <c r="R6" s="199">
        <v>976.69344150723941</v>
      </c>
      <c r="S6" s="190">
        <v>912</v>
      </c>
      <c r="T6" s="124"/>
      <c r="U6" s="221"/>
      <c r="V6" s="186"/>
      <c r="X6" s="41">
        <f>IF(H6&gt;0,1,0)</f>
        <v>0</v>
      </c>
      <c r="Y6" s="41">
        <f>IF(I6&gt;0,1,0)</f>
        <v>0</v>
      </c>
      <c r="Z6" s="41">
        <f>IF(J6&gt;0,1,0)</f>
        <v>1</v>
      </c>
      <c r="AA6" s="41">
        <f>IF(K6&gt;0,1,0)</f>
        <v>1</v>
      </c>
      <c r="AB6" s="41">
        <f>IF(L6&gt;0,1,0)</f>
        <v>1</v>
      </c>
      <c r="AC6" s="41">
        <f>IF(M6&gt;0,1,0)</f>
        <v>1</v>
      </c>
      <c r="AD6" s="41">
        <f>IF(N6&gt;0,1,0)</f>
        <v>0</v>
      </c>
      <c r="AE6" s="41">
        <f>IF(O6&gt;0,1,0)</f>
        <v>1</v>
      </c>
      <c r="AF6" s="41">
        <f>IF(P6&gt;0,1,0)</f>
        <v>0</v>
      </c>
      <c r="AG6" s="41">
        <f>IF(Q6&gt;0,1,0)</f>
        <v>0</v>
      </c>
      <c r="AH6" s="41">
        <f>IF(R6&gt;0,1,0)</f>
        <v>1</v>
      </c>
      <c r="AI6" s="41">
        <f>IF(S6&gt;0,1,0)</f>
        <v>1</v>
      </c>
      <c r="AJ6" s="41">
        <f>IF(T6&gt;0,1,0)</f>
        <v>0</v>
      </c>
      <c r="AM6" s="41">
        <f>SUM(X6:AK6)</f>
        <v>7</v>
      </c>
      <c r="AN6" s="41">
        <f>IF($AM6&gt;4,SMALL($H6:$U6,1),0)</f>
        <v>775.57184907716385</v>
      </c>
      <c r="AO6" s="41">
        <f>IF($AM6&gt;5,SMALL($H6:$U6,2),0)</f>
        <v>859.60927432549238</v>
      </c>
      <c r="AP6" s="41">
        <f>IF($AM6&gt;6,SMALL($H6:$U6,3),0)</f>
        <v>872.12227856951245</v>
      </c>
      <c r="AQ6" s="41">
        <f>IF($AM6&gt;7,SMALL($H6:$U6,4),0)</f>
        <v>0</v>
      </c>
      <c r="AR6" s="41">
        <f>IF($AM6&gt;8,SMALL($H6:$U6,5),0)</f>
        <v>0</v>
      </c>
      <c r="AS6" s="41">
        <f>IF($AM6&gt;9,SMALL($H6:$U6,6),0)</f>
        <v>0</v>
      </c>
      <c r="AT6" s="41">
        <f>IF($AM6&gt;10,SMALL($H6:$U6,7),0)</f>
        <v>0</v>
      </c>
      <c r="AU6" s="41">
        <f>IF($AM6&gt;11,SMALL($I6:$U6,8),0)</f>
        <v>0</v>
      </c>
      <c r="AV6" s="41">
        <f>IF($AM6&gt;12,SMALL($I6:$U6,9),0)</f>
        <v>0</v>
      </c>
    </row>
    <row r="7" spans="1:1024" ht="14.5">
      <c r="A7" s="26" t="s">
        <v>19</v>
      </c>
      <c r="B7" s="49">
        <v>6</v>
      </c>
      <c r="C7" s="145">
        <v>6</v>
      </c>
      <c r="D7" s="28"/>
      <c r="E7" s="32">
        <f>F7/4000*1000</f>
        <v>911.84670901354525</v>
      </c>
      <c r="F7" s="29">
        <f>G7-(SUM(AN7:AV7))</f>
        <v>3647.386836054181</v>
      </c>
      <c r="G7" s="30">
        <f>SUM(H7:U7)</f>
        <v>4518.3317492763354</v>
      </c>
      <c r="H7" s="48"/>
      <c r="I7" s="118"/>
      <c r="J7" s="120">
        <v>870.94491322215424</v>
      </c>
      <c r="K7" s="5">
        <v>897.22160342697691</v>
      </c>
      <c r="L7" s="32"/>
      <c r="M7" s="120">
        <v>918.67560625897772</v>
      </c>
      <c r="N7" s="32"/>
      <c r="O7" s="151">
        <v>939.48962636822671</v>
      </c>
      <c r="P7" s="139"/>
      <c r="Q7" s="124"/>
      <c r="R7" s="163"/>
      <c r="S7" s="134">
        <v>892</v>
      </c>
      <c r="T7" s="128"/>
      <c r="U7" s="229"/>
      <c r="V7" s="186"/>
      <c r="W7" s="149"/>
      <c r="X7" s="41">
        <f>IF(H7&gt;0,1,0)</f>
        <v>0</v>
      </c>
      <c r="Y7" s="41">
        <f>IF(I7&gt;0,1,0)</f>
        <v>0</v>
      </c>
      <c r="Z7" s="41">
        <f>IF(J7&gt;0,1,0)</f>
        <v>1</v>
      </c>
      <c r="AA7" s="41">
        <f>IF(K7&gt;0,1,0)</f>
        <v>1</v>
      </c>
      <c r="AB7" s="41">
        <f>IF(L7&gt;0,1,0)</f>
        <v>0</v>
      </c>
      <c r="AC7" s="41">
        <f>IF(M7&gt;0,1,0)</f>
        <v>1</v>
      </c>
      <c r="AD7" s="41">
        <f>IF(N7&gt;0,1,0)</f>
        <v>0</v>
      </c>
      <c r="AE7" s="41">
        <f>IF(O7&gt;0,1,0)</f>
        <v>1</v>
      </c>
      <c r="AF7" s="41">
        <f>IF(P7&gt;0,1,0)</f>
        <v>0</v>
      </c>
      <c r="AG7" s="41">
        <f>IF(Q7&gt;0,1,0)</f>
        <v>0</v>
      </c>
      <c r="AH7" s="41">
        <f>IF(R7&gt;0,1,0)</f>
        <v>0</v>
      </c>
      <c r="AI7" s="41">
        <f>IF(S7&gt;0,1,0)</f>
        <v>1</v>
      </c>
      <c r="AJ7" s="41">
        <f>IF(T7&gt;0,1,0)</f>
        <v>0</v>
      </c>
      <c r="AM7" s="41">
        <f>SUM(X7:AK7)</f>
        <v>5</v>
      </c>
      <c r="AN7" s="41">
        <f>IF($AM7&gt;4,SMALL($H7:$U7,1),0)</f>
        <v>870.94491322215424</v>
      </c>
      <c r="AO7" s="41">
        <f>IF($AM7&gt;5,SMALL($H7:$U7,2),0)</f>
        <v>0</v>
      </c>
      <c r="AP7" s="41">
        <f>IF($AM7&gt;6,SMALL($H7:$U7,3),0)</f>
        <v>0</v>
      </c>
      <c r="AQ7" s="41">
        <f>IF($AM7&gt;7,SMALL($H7:$U7,4),0)</f>
        <v>0</v>
      </c>
      <c r="AR7" s="41">
        <f>IF($AM7&gt;8,SMALL($H7:$U7,5),0)</f>
        <v>0</v>
      </c>
      <c r="AS7" s="41">
        <f>IF($AM7&gt;9,SMALL($H7:$U7,6),0)</f>
        <v>0</v>
      </c>
      <c r="AT7" s="41">
        <f>IF($AM7&gt;10,SMALL($H7:$U7,7),0)</f>
        <v>0</v>
      </c>
      <c r="AU7" s="41">
        <f>IF($AM7&gt;11,SMALL($I7:$U7,8),0)</f>
        <v>0</v>
      </c>
      <c r="AV7" s="41">
        <f>IF($AM7&gt;12,SMALL($I7:$U7,9),0)</f>
        <v>0</v>
      </c>
    </row>
    <row r="8" spans="1:1024" ht="14.5">
      <c r="A8" s="54" t="s">
        <v>16</v>
      </c>
      <c r="B8" s="49">
        <v>7</v>
      </c>
      <c r="C8" s="145">
        <v>7</v>
      </c>
      <c r="D8" s="28"/>
      <c r="E8" s="32">
        <f>F8/4000*1000</f>
        <v>903.59636184907833</v>
      </c>
      <c r="F8" s="29">
        <f>G8-(SUM(AN8:AV8))</f>
        <v>3614.3854473963133</v>
      </c>
      <c r="G8" s="30">
        <f>SUM(H8:U8)</f>
        <v>3614.3854473963133</v>
      </c>
      <c r="H8" s="118"/>
      <c r="I8" s="124"/>
      <c r="J8" s="58"/>
      <c r="K8" s="132">
        <v>890.56952493223753</v>
      </c>
      <c r="L8" s="5">
        <v>932.63220779263975</v>
      </c>
      <c r="M8" s="5">
        <v>895.46312063635526</v>
      </c>
      <c r="N8" s="118"/>
      <c r="O8" s="151">
        <v>895.72059403508092</v>
      </c>
      <c r="P8" s="141"/>
      <c r="Q8" s="35"/>
      <c r="R8" s="59"/>
      <c r="S8" s="190"/>
      <c r="T8" s="124"/>
      <c r="U8" s="221"/>
      <c r="V8" s="186"/>
      <c r="W8" s="149"/>
      <c r="X8" s="41">
        <f>IF(H8&gt;0,1,0)</f>
        <v>0</v>
      </c>
      <c r="Y8" s="41">
        <f>IF(I8&gt;0,1,0)</f>
        <v>0</v>
      </c>
      <c r="Z8" s="41">
        <f>IF(J8&gt;0,1,0)</f>
        <v>0</v>
      </c>
      <c r="AA8" s="41">
        <f>IF(K8&gt;0,1,0)</f>
        <v>1</v>
      </c>
      <c r="AB8" s="41">
        <f>IF(L8&gt;0,1,0)</f>
        <v>1</v>
      </c>
      <c r="AC8" s="41">
        <f>IF(M8&gt;0,1,0)</f>
        <v>1</v>
      </c>
      <c r="AD8" s="41">
        <f>IF(N8&gt;0,1,0)</f>
        <v>0</v>
      </c>
      <c r="AE8" s="41">
        <f>IF(O8&gt;0,1,0)</f>
        <v>1</v>
      </c>
      <c r="AF8" s="41">
        <f>IF(P8&gt;0,1,0)</f>
        <v>0</v>
      </c>
      <c r="AG8" s="41">
        <f>IF(Q8&gt;0,1,0)</f>
        <v>0</v>
      </c>
      <c r="AH8" s="41">
        <f>IF(R8&gt;0,1,0)</f>
        <v>0</v>
      </c>
      <c r="AI8" s="41">
        <f>IF(S8&gt;0,1,0)</f>
        <v>0</v>
      </c>
      <c r="AJ8" s="41">
        <f>IF(T8&gt;0,1,0)</f>
        <v>0</v>
      </c>
      <c r="AM8" s="41">
        <f>SUM(X8:AK8)</f>
        <v>4</v>
      </c>
      <c r="AN8" s="41">
        <f>IF($AM8&gt;4,SMALL($H8:$U8,1),0)</f>
        <v>0</v>
      </c>
      <c r="AO8" s="41">
        <f>IF($AM8&gt;5,SMALL($H8:$U8,2),0)</f>
        <v>0</v>
      </c>
      <c r="AP8" s="41">
        <f>IF($AM8&gt;6,SMALL($H8:$U8,3),0)</f>
        <v>0</v>
      </c>
      <c r="AQ8" s="41">
        <f>IF($AM8&gt;7,SMALL($H8:$U8,4),0)</f>
        <v>0</v>
      </c>
      <c r="AR8" s="41">
        <f>IF($AM8&gt;8,SMALL($H8:$U8,5),0)</f>
        <v>0</v>
      </c>
      <c r="AS8" s="41">
        <f>IF($AM8&gt;9,SMALL($H8:$U8,6),0)</f>
        <v>0</v>
      </c>
      <c r="AT8" s="41">
        <f>IF($AM8&gt;10,SMALL($H8:$U8,7),0)</f>
        <v>0</v>
      </c>
      <c r="AU8" s="41">
        <f>IF($AM8&gt;11,SMALL($I8:$U8,8),0)</f>
        <v>0</v>
      </c>
      <c r="AV8" s="41">
        <f>IF($AM8&gt;12,SMALL($I8:$U8,9),0)</f>
        <v>0</v>
      </c>
    </row>
    <row r="9" spans="1:1024" s="53" customFormat="1">
      <c r="A9" s="51" t="s">
        <v>18</v>
      </c>
      <c r="B9" s="49">
        <v>8</v>
      </c>
      <c r="C9" s="145">
        <v>8</v>
      </c>
      <c r="D9" s="52"/>
      <c r="E9" s="32">
        <f>F9/4000*1000</f>
        <v>895.37446571627379</v>
      </c>
      <c r="F9" s="32">
        <f>G9-(SUM(AN9:AV9))</f>
        <v>3581.4978628650952</v>
      </c>
      <c r="G9" s="31">
        <f>SUM(H9:U9)</f>
        <v>4350.2255712077695</v>
      </c>
      <c r="H9" s="31"/>
      <c r="I9" s="5"/>
      <c r="J9" s="120">
        <v>768.72770834267419</v>
      </c>
      <c r="K9" s="5">
        <v>831.70912904776458</v>
      </c>
      <c r="L9" s="120">
        <v>891.73365431787363</v>
      </c>
      <c r="M9" s="5">
        <v>972.05507949945684</v>
      </c>
      <c r="N9" s="32"/>
      <c r="O9" s="46"/>
      <c r="P9" s="140"/>
      <c r="Q9" s="124"/>
      <c r="R9" s="59"/>
      <c r="S9" s="190">
        <v>886</v>
      </c>
      <c r="T9" s="124"/>
      <c r="U9" s="221"/>
      <c r="V9" s="186"/>
      <c r="W9" s="40"/>
      <c r="X9" s="41">
        <f>IF(H9&gt;0,1,0)</f>
        <v>0</v>
      </c>
      <c r="Y9" s="41">
        <f>IF(I9&gt;0,1,0)</f>
        <v>0</v>
      </c>
      <c r="Z9" s="41">
        <f>IF(J9&gt;0,1,0)</f>
        <v>1</v>
      </c>
      <c r="AA9" s="41">
        <f>IF(K9&gt;0,1,0)</f>
        <v>1</v>
      </c>
      <c r="AB9" s="41">
        <f>IF(L9&gt;0,1,0)</f>
        <v>1</v>
      </c>
      <c r="AC9" s="41">
        <f>IF(M9&gt;0,1,0)</f>
        <v>1</v>
      </c>
      <c r="AD9" s="41">
        <f>IF(N9&gt;0,1,0)</f>
        <v>0</v>
      </c>
      <c r="AE9" s="41">
        <f>IF(O9&gt;0,1,0)</f>
        <v>0</v>
      </c>
      <c r="AF9" s="41">
        <f>IF(P9&gt;0,1,0)</f>
        <v>0</v>
      </c>
      <c r="AG9" s="41">
        <f>IF(Q9&gt;0,1,0)</f>
        <v>0</v>
      </c>
      <c r="AH9" s="41">
        <f>IF(R9&gt;0,1,0)</f>
        <v>0</v>
      </c>
      <c r="AI9" s="41">
        <f>IF(S9&gt;0,1,0)</f>
        <v>1</v>
      </c>
      <c r="AJ9" s="41">
        <f>IF(T9&gt;0,1,0)</f>
        <v>0</v>
      </c>
      <c r="AK9" s="41"/>
      <c r="AL9" s="39"/>
      <c r="AM9" s="41">
        <f>SUM(X9:AK9)</f>
        <v>5</v>
      </c>
      <c r="AN9" s="41">
        <f>IF($AM9&gt;4,SMALL($H9:$U9,1),0)</f>
        <v>768.72770834267419</v>
      </c>
      <c r="AO9" s="41">
        <f>IF($AM9&gt;5,SMALL($H9:$U9,2),0)</f>
        <v>0</v>
      </c>
      <c r="AP9" s="41">
        <f>IF($AM9&gt;6,SMALL($H9:$U9,3),0)</f>
        <v>0</v>
      </c>
      <c r="AQ9" s="41">
        <f>IF($AM9&gt;7,SMALL($H9:$U9,4),0)</f>
        <v>0</v>
      </c>
      <c r="AR9" s="41">
        <f>IF($AM9&gt;8,SMALL($H9:$U9,5),0)</f>
        <v>0</v>
      </c>
      <c r="AS9" s="41">
        <f>IF($AM9&gt;9,SMALL($H9:$U9,6),0)</f>
        <v>0</v>
      </c>
      <c r="AT9" s="41">
        <f>IF($AM9&gt;10,SMALL($H9:$U9,7),0)</f>
        <v>0</v>
      </c>
      <c r="AU9" s="41">
        <f>IF($AM9&gt;11,SMALL($I9:$U9,8),0)</f>
        <v>0</v>
      </c>
      <c r="AV9" s="41">
        <f>IF($AM9&gt;12,SMALL($I9:$U9,9),0)</f>
        <v>0</v>
      </c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39"/>
      <c r="NI9" s="39"/>
      <c r="NJ9" s="39"/>
      <c r="NK9" s="39"/>
      <c r="NL9" s="39"/>
      <c r="NM9" s="39"/>
      <c r="NN9" s="39"/>
      <c r="NO9" s="39"/>
      <c r="NP9" s="39"/>
      <c r="NQ9" s="39"/>
      <c r="NR9" s="39"/>
      <c r="NS9" s="39"/>
      <c r="NT9" s="39"/>
      <c r="NU9" s="39"/>
      <c r="NV9" s="39"/>
      <c r="NW9" s="39"/>
      <c r="NX9" s="39"/>
      <c r="NY9" s="39"/>
      <c r="NZ9" s="39"/>
      <c r="OA9" s="39"/>
      <c r="OB9" s="39"/>
      <c r="OC9" s="39"/>
      <c r="OD9" s="39"/>
      <c r="OE9" s="39"/>
      <c r="OF9" s="39"/>
      <c r="OG9" s="39"/>
      <c r="OH9" s="39"/>
      <c r="OI9" s="39"/>
      <c r="OJ9" s="39"/>
      <c r="OK9" s="39"/>
      <c r="OL9" s="39"/>
      <c r="OM9" s="39"/>
      <c r="ON9" s="39"/>
      <c r="OO9" s="39"/>
      <c r="OP9" s="39"/>
      <c r="OQ9" s="39"/>
      <c r="OR9" s="39"/>
      <c r="OS9" s="39"/>
      <c r="OT9" s="39"/>
      <c r="OU9" s="39"/>
      <c r="OV9" s="39"/>
      <c r="OW9" s="39"/>
      <c r="OX9" s="39"/>
      <c r="OY9" s="39"/>
      <c r="OZ9" s="39"/>
      <c r="PA9" s="39"/>
      <c r="PB9" s="39"/>
      <c r="PC9" s="39"/>
      <c r="PD9" s="39"/>
      <c r="PE9" s="39"/>
      <c r="PF9" s="39"/>
      <c r="PG9" s="39"/>
      <c r="PH9" s="39"/>
      <c r="PI9" s="39"/>
      <c r="PJ9" s="39"/>
      <c r="PK9" s="39"/>
      <c r="PL9" s="39"/>
      <c r="PM9" s="39"/>
      <c r="PN9" s="39"/>
      <c r="PO9" s="39"/>
      <c r="PP9" s="39"/>
      <c r="PQ9" s="39"/>
      <c r="PR9" s="39"/>
      <c r="PS9" s="39"/>
      <c r="PT9" s="39"/>
      <c r="PU9" s="39"/>
      <c r="PV9" s="39"/>
      <c r="PW9" s="39"/>
      <c r="PX9" s="39"/>
      <c r="PY9" s="39"/>
      <c r="PZ9" s="39"/>
      <c r="QA9" s="39"/>
      <c r="QB9" s="39"/>
      <c r="QC9" s="39"/>
      <c r="QD9" s="39"/>
      <c r="QE9" s="39"/>
      <c r="QF9" s="39"/>
      <c r="QG9" s="39"/>
      <c r="QH9" s="39"/>
      <c r="QI9" s="39"/>
      <c r="QJ9" s="39"/>
      <c r="QK9" s="39"/>
      <c r="QL9" s="39"/>
      <c r="QM9" s="39"/>
      <c r="QN9" s="39"/>
      <c r="QO9" s="39"/>
      <c r="QP9" s="39"/>
      <c r="QQ9" s="39"/>
      <c r="QR9" s="39"/>
      <c r="QS9" s="39"/>
      <c r="QT9" s="39"/>
      <c r="QU9" s="39"/>
      <c r="QV9" s="39"/>
      <c r="QW9" s="39"/>
      <c r="QX9" s="39"/>
      <c r="QY9" s="39"/>
      <c r="QZ9" s="39"/>
      <c r="RA9" s="39"/>
      <c r="RB9" s="39"/>
      <c r="RC9" s="39"/>
      <c r="RD9" s="39"/>
      <c r="RE9" s="39"/>
      <c r="RF9" s="39"/>
      <c r="RG9" s="39"/>
      <c r="RH9" s="39"/>
      <c r="RI9" s="39"/>
      <c r="RJ9" s="39"/>
      <c r="RK9" s="39"/>
      <c r="RL9" s="39"/>
      <c r="RM9" s="39"/>
      <c r="RN9" s="39"/>
      <c r="RO9" s="39"/>
      <c r="RP9" s="39"/>
      <c r="RQ9" s="39"/>
      <c r="RR9" s="39"/>
      <c r="RS9" s="39"/>
      <c r="RT9" s="39"/>
      <c r="RU9" s="39"/>
      <c r="RV9" s="39"/>
      <c r="RW9" s="39"/>
      <c r="RX9" s="39"/>
      <c r="RY9" s="39"/>
      <c r="RZ9" s="39"/>
      <c r="SA9" s="39"/>
      <c r="SB9" s="39"/>
      <c r="SC9" s="39"/>
      <c r="SD9" s="39"/>
      <c r="SE9" s="39"/>
      <c r="SF9" s="39"/>
      <c r="SG9" s="39"/>
      <c r="SH9" s="39"/>
      <c r="SI9" s="39"/>
      <c r="SJ9" s="39"/>
      <c r="SK9" s="39"/>
      <c r="SL9" s="39"/>
      <c r="SM9" s="39"/>
      <c r="SN9" s="39"/>
      <c r="SO9" s="39"/>
      <c r="SP9" s="39"/>
      <c r="SQ9" s="39"/>
      <c r="SR9" s="39"/>
      <c r="SS9" s="39"/>
      <c r="ST9" s="39"/>
      <c r="SU9" s="39"/>
      <c r="SV9" s="39"/>
      <c r="SW9" s="39"/>
      <c r="SX9" s="39"/>
      <c r="SY9" s="39"/>
      <c r="SZ9" s="39"/>
      <c r="TA9" s="39"/>
      <c r="TB9" s="39"/>
      <c r="TC9" s="39"/>
      <c r="TD9" s="39"/>
      <c r="TE9" s="39"/>
      <c r="TF9" s="39"/>
      <c r="TG9" s="39"/>
      <c r="TH9" s="39"/>
      <c r="TI9" s="39"/>
      <c r="TJ9" s="39"/>
      <c r="TK9" s="39"/>
      <c r="TL9" s="39"/>
      <c r="TM9" s="39"/>
      <c r="TN9" s="39"/>
      <c r="TO9" s="39"/>
      <c r="TP9" s="39"/>
      <c r="TQ9" s="39"/>
      <c r="TR9" s="39"/>
      <c r="TS9" s="39"/>
      <c r="TT9" s="39"/>
      <c r="TU9" s="39"/>
      <c r="TV9" s="39"/>
      <c r="TW9" s="39"/>
      <c r="TX9" s="39"/>
      <c r="TY9" s="39"/>
      <c r="TZ9" s="39"/>
      <c r="UA9" s="39"/>
      <c r="UB9" s="39"/>
      <c r="UC9" s="39"/>
      <c r="UD9" s="39"/>
      <c r="UE9" s="39"/>
      <c r="UF9" s="39"/>
      <c r="UG9" s="39"/>
      <c r="UH9" s="39"/>
      <c r="UI9" s="39"/>
      <c r="UJ9" s="39"/>
      <c r="UK9" s="39"/>
      <c r="UL9" s="39"/>
      <c r="UM9" s="39"/>
      <c r="UN9" s="39"/>
      <c r="UO9" s="39"/>
      <c r="UP9" s="39"/>
      <c r="UQ9" s="39"/>
      <c r="UR9" s="39"/>
      <c r="US9" s="39"/>
      <c r="UT9" s="39"/>
      <c r="UU9" s="39"/>
      <c r="UV9" s="39"/>
      <c r="UW9" s="39"/>
      <c r="UX9" s="39"/>
      <c r="UY9" s="39"/>
      <c r="UZ9" s="39"/>
      <c r="VA9" s="39"/>
      <c r="VB9" s="39"/>
      <c r="VC9" s="39"/>
      <c r="VD9" s="39"/>
      <c r="VE9" s="39"/>
      <c r="VF9" s="39"/>
      <c r="VG9" s="39"/>
      <c r="VH9" s="39"/>
      <c r="VI9" s="39"/>
      <c r="VJ9" s="39"/>
      <c r="VK9" s="39"/>
      <c r="VL9" s="39"/>
      <c r="VM9" s="39"/>
      <c r="VN9" s="39"/>
      <c r="VO9" s="39"/>
      <c r="VP9" s="39"/>
      <c r="VQ9" s="39"/>
      <c r="VR9" s="39"/>
      <c r="VS9" s="39"/>
      <c r="VT9" s="39"/>
      <c r="VU9" s="39"/>
      <c r="VV9" s="39"/>
      <c r="VW9" s="39"/>
      <c r="VX9" s="39"/>
      <c r="VY9" s="39"/>
      <c r="VZ9" s="39"/>
      <c r="WA9" s="39"/>
      <c r="WB9" s="39"/>
      <c r="WC9" s="39"/>
      <c r="WD9" s="39"/>
      <c r="WE9" s="39"/>
      <c r="WF9" s="39"/>
      <c r="WG9" s="39"/>
      <c r="WH9" s="39"/>
      <c r="WI9" s="39"/>
      <c r="WJ9" s="39"/>
      <c r="WK9" s="39"/>
      <c r="WL9" s="39"/>
      <c r="WM9" s="39"/>
      <c r="WN9" s="39"/>
      <c r="WO9" s="39"/>
      <c r="WP9" s="39"/>
      <c r="WQ9" s="39"/>
      <c r="WR9" s="39"/>
      <c r="WS9" s="39"/>
      <c r="WT9" s="39"/>
      <c r="WU9" s="39"/>
      <c r="WV9" s="39"/>
      <c r="WW9" s="39"/>
      <c r="WX9" s="39"/>
      <c r="WY9" s="39"/>
      <c r="WZ9" s="39"/>
      <c r="XA9" s="39"/>
      <c r="XB9" s="39"/>
      <c r="XC9" s="39"/>
      <c r="XD9" s="39"/>
      <c r="XE9" s="39"/>
      <c r="XF9" s="39"/>
      <c r="XG9" s="39"/>
      <c r="XH9" s="39"/>
      <c r="XI9" s="39"/>
      <c r="XJ9" s="39"/>
      <c r="XK9" s="39"/>
      <c r="XL9" s="39"/>
      <c r="XM9" s="39"/>
      <c r="XN9" s="39"/>
      <c r="XO9" s="39"/>
      <c r="XP9" s="39"/>
      <c r="XQ9" s="39"/>
      <c r="XR9" s="39"/>
      <c r="XS9" s="39"/>
      <c r="XT9" s="39"/>
      <c r="XU9" s="39"/>
      <c r="XV9" s="39"/>
      <c r="XW9" s="39"/>
      <c r="XX9" s="39"/>
      <c r="XY9" s="39"/>
      <c r="XZ9" s="39"/>
      <c r="YA9" s="39"/>
      <c r="YB9" s="39"/>
      <c r="YC9" s="39"/>
      <c r="YD9" s="39"/>
      <c r="YE9" s="39"/>
      <c r="YF9" s="39"/>
      <c r="YG9" s="39"/>
      <c r="YH9" s="39"/>
      <c r="YI9" s="39"/>
      <c r="YJ9" s="39"/>
      <c r="YK9" s="39"/>
      <c r="YL9" s="39"/>
      <c r="YM9" s="39"/>
      <c r="YN9" s="39"/>
      <c r="YO9" s="39"/>
      <c r="YP9" s="39"/>
      <c r="YQ9" s="39"/>
      <c r="YR9" s="39"/>
      <c r="YS9" s="39"/>
      <c r="YT9" s="39"/>
      <c r="YU9" s="39"/>
      <c r="YV9" s="39"/>
      <c r="YW9" s="39"/>
      <c r="YX9" s="39"/>
      <c r="YY9" s="39"/>
      <c r="YZ9" s="39"/>
      <c r="ZA9" s="39"/>
      <c r="ZB9" s="39"/>
      <c r="ZC9" s="39"/>
      <c r="ZD9" s="39"/>
      <c r="ZE9" s="39"/>
      <c r="ZF9" s="39"/>
      <c r="ZG9" s="39"/>
      <c r="ZH9" s="39"/>
      <c r="ZI9" s="39"/>
      <c r="ZJ9" s="39"/>
      <c r="ZK9" s="39"/>
      <c r="ZL9" s="39"/>
      <c r="ZM9" s="39"/>
      <c r="ZN9" s="39"/>
      <c r="ZO9" s="39"/>
      <c r="ZP9" s="39"/>
      <c r="ZQ9" s="39"/>
      <c r="ZR9" s="39"/>
      <c r="ZS9" s="39"/>
      <c r="ZT9" s="39"/>
      <c r="ZU9" s="39"/>
      <c r="ZV9" s="39"/>
      <c r="ZW9" s="39"/>
      <c r="ZX9" s="39"/>
      <c r="ZY9" s="39"/>
      <c r="ZZ9" s="39"/>
      <c r="AAA9" s="39"/>
      <c r="AAB9" s="39"/>
      <c r="AAC9" s="39"/>
      <c r="AAD9" s="39"/>
      <c r="AAE9" s="39"/>
      <c r="AAF9" s="39"/>
      <c r="AAG9" s="39"/>
      <c r="AAH9" s="39"/>
      <c r="AAI9" s="39"/>
      <c r="AAJ9" s="39"/>
      <c r="AAK9" s="39"/>
      <c r="AAL9" s="39"/>
      <c r="AAM9" s="39"/>
      <c r="AAN9" s="39"/>
      <c r="AAO9" s="39"/>
      <c r="AAP9" s="39"/>
      <c r="AAQ9" s="39"/>
      <c r="AAR9" s="39"/>
      <c r="AAS9" s="39"/>
      <c r="AAT9" s="39"/>
      <c r="AAU9" s="39"/>
      <c r="AAV9" s="39"/>
      <c r="AAW9" s="39"/>
      <c r="AAX9" s="39"/>
      <c r="AAY9" s="39"/>
      <c r="AAZ9" s="39"/>
      <c r="ABA9" s="39"/>
      <c r="ABB9" s="39"/>
      <c r="ABC9" s="39"/>
      <c r="ABD9" s="39"/>
      <c r="ABE9" s="39"/>
      <c r="ABF9" s="39"/>
      <c r="ABG9" s="39"/>
      <c r="ABH9" s="39"/>
      <c r="ABI9" s="39"/>
      <c r="ABJ9" s="39"/>
      <c r="ABK9" s="39"/>
      <c r="ABL9" s="39"/>
      <c r="ABM9" s="39"/>
      <c r="ABN9" s="39"/>
      <c r="ABO9" s="39"/>
      <c r="ABP9" s="39"/>
      <c r="ABQ9" s="39"/>
      <c r="ABR9" s="39"/>
      <c r="ABS9" s="39"/>
      <c r="ABT9" s="39"/>
      <c r="ABU9" s="39"/>
      <c r="ABV9" s="39"/>
      <c r="ABW9" s="39"/>
      <c r="ABX9" s="39"/>
      <c r="ABY9" s="39"/>
      <c r="ABZ9" s="39"/>
      <c r="ACA9" s="39"/>
      <c r="ACB9" s="39"/>
      <c r="ACC9" s="39"/>
      <c r="ACD9" s="39"/>
      <c r="ACE9" s="39"/>
      <c r="ACF9" s="39"/>
      <c r="ACG9" s="39"/>
      <c r="ACH9" s="39"/>
      <c r="ACI9" s="39"/>
      <c r="ACJ9" s="39"/>
      <c r="ACK9" s="39"/>
      <c r="ACL9" s="39"/>
      <c r="ACM9" s="39"/>
      <c r="ACN9" s="39"/>
      <c r="ACO9" s="39"/>
      <c r="ACP9" s="39"/>
      <c r="ACQ9" s="39"/>
      <c r="ACR9" s="39"/>
      <c r="ACS9" s="39"/>
      <c r="ACT9" s="39"/>
      <c r="ACU9" s="39"/>
      <c r="ACV9" s="39"/>
      <c r="ACW9" s="39"/>
      <c r="ACX9" s="39"/>
      <c r="ACY9" s="39"/>
      <c r="ACZ9" s="39"/>
      <c r="ADA9" s="39"/>
      <c r="ADB9" s="39"/>
      <c r="ADC9" s="39"/>
      <c r="ADD9" s="39"/>
      <c r="ADE9" s="39"/>
      <c r="ADF9" s="39"/>
      <c r="ADG9" s="39"/>
      <c r="ADH9" s="39"/>
      <c r="ADI9" s="39"/>
      <c r="ADJ9" s="39"/>
      <c r="ADK9" s="39"/>
      <c r="ADL9" s="39"/>
      <c r="ADM9" s="39"/>
      <c r="ADN9" s="39"/>
      <c r="ADO9" s="39"/>
      <c r="ADP9" s="39"/>
      <c r="ADQ9" s="39"/>
      <c r="ADR9" s="39"/>
      <c r="ADS9" s="39"/>
      <c r="ADT9" s="39"/>
      <c r="ADU9" s="39"/>
      <c r="ADV9" s="39"/>
      <c r="ADW9" s="39"/>
      <c r="ADX9" s="39"/>
      <c r="ADY9" s="39"/>
      <c r="ADZ9" s="39"/>
      <c r="AEA9" s="39"/>
      <c r="AEB9" s="39"/>
      <c r="AEC9" s="39"/>
      <c r="AED9" s="39"/>
      <c r="AEE9" s="39"/>
      <c r="AEF9" s="39"/>
      <c r="AEG9" s="39"/>
      <c r="AEH9" s="39"/>
      <c r="AEI9" s="39"/>
      <c r="AEJ9" s="39"/>
      <c r="AEK9" s="39"/>
      <c r="AEL9" s="39"/>
      <c r="AEM9" s="39"/>
      <c r="AEN9" s="39"/>
      <c r="AEO9" s="39"/>
      <c r="AEP9" s="39"/>
      <c r="AEQ9" s="39"/>
      <c r="AER9" s="39"/>
      <c r="AES9" s="39"/>
      <c r="AET9" s="39"/>
      <c r="AEU9" s="39"/>
      <c r="AEV9" s="39"/>
      <c r="AEW9" s="39"/>
      <c r="AEX9" s="39"/>
      <c r="AEY9" s="39"/>
      <c r="AEZ9" s="39"/>
      <c r="AFA9" s="39"/>
      <c r="AFB9" s="39"/>
      <c r="AFC9" s="39"/>
      <c r="AFD9" s="39"/>
      <c r="AFE9" s="39"/>
      <c r="AFF9" s="39"/>
      <c r="AFG9" s="39"/>
      <c r="AFH9" s="39"/>
      <c r="AFI9" s="39"/>
      <c r="AFJ9" s="39"/>
      <c r="AFK9" s="39"/>
      <c r="AFL9" s="39"/>
      <c r="AFM9" s="39"/>
      <c r="AFN9" s="39"/>
      <c r="AFO9" s="39"/>
      <c r="AFP9" s="39"/>
      <c r="AFQ9" s="39"/>
      <c r="AFR9" s="39"/>
      <c r="AFS9" s="39"/>
      <c r="AFT9" s="39"/>
      <c r="AFU9" s="39"/>
      <c r="AFV9" s="39"/>
      <c r="AFW9" s="39"/>
      <c r="AFX9" s="39"/>
      <c r="AFY9" s="39"/>
      <c r="AFZ9" s="39"/>
      <c r="AGA9" s="39"/>
      <c r="AGB9" s="39"/>
      <c r="AGC9" s="39"/>
      <c r="AGD9" s="39"/>
      <c r="AGE9" s="39"/>
      <c r="AGF9" s="39"/>
      <c r="AGG9" s="39"/>
      <c r="AGH9" s="39"/>
      <c r="AGI9" s="39"/>
      <c r="AGJ9" s="39"/>
      <c r="AGK9" s="39"/>
      <c r="AGL9" s="39"/>
      <c r="AGM9" s="39"/>
      <c r="AGN9" s="39"/>
      <c r="AGO9" s="39"/>
      <c r="AGP9" s="39"/>
      <c r="AGQ9" s="39"/>
      <c r="AGR9" s="39"/>
      <c r="AGS9" s="39"/>
      <c r="AGT9" s="39"/>
      <c r="AGU9" s="39"/>
      <c r="AGV9" s="39"/>
      <c r="AGW9" s="39"/>
      <c r="AGX9" s="39"/>
      <c r="AGY9" s="39"/>
      <c r="AGZ9" s="39"/>
      <c r="AHA9" s="39"/>
      <c r="AHB9" s="39"/>
      <c r="AHC9" s="39"/>
      <c r="AHD9" s="39"/>
      <c r="AHE9" s="39"/>
      <c r="AHF9" s="39"/>
      <c r="AHG9" s="39"/>
      <c r="AHH9" s="39"/>
      <c r="AHI9" s="39"/>
      <c r="AHJ9" s="39"/>
      <c r="AHK9" s="39"/>
      <c r="AHL9" s="39"/>
      <c r="AHM9" s="39"/>
      <c r="AHN9" s="39"/>
      <c r="AHO9" s="39"/>
      <c r="AHP9" s="39"/>
      <c r="AHQ9" s="39"/>
      <c r="AHR9" s="39"/>
      <c r="AHS9" s="39"/>
      <c r="AHT9" s="39"/>
      <c r="AHU9" s="39"/>
      <c r="AHV9" s="39"/>
      <c r="AHW9" s="39"/>
      <c r="AHX9" s="39"/>
      <c r="AHY9" s="39"/>
      <c r="AHZ9" s="39"/>
      <c r="AIA9" s="39"/>
      <c r="AIB9" s="39"/>
      <c r="AIC9" s="39"/>
      <c r="AID9" s="39"/>
      <c r="AIE9" s="39"/>
      <c r="AIF9" s="39"/>
      <c r="AIG9" s="39"/>
      <c r="AIH9" s="39"/>
      <c r="AII9" s="39"/>
      <c r="AIJ9" s="39"/>
      <c r="AIK9" s="39"/>
      <c r="AIL9" s="39"/>
      <c r="AIM9" s="39"/>
      <c r="AIN9" s="39"/>
      <c r="AIO9" s="39"/>
      <c r="AIP9" s="39"/>
      <c r="AIQ9" s="39"/>
      <c r="AIR9" s="39"/>
      <c r="AIS9" s="39"/>
      <c r="AIT9" s="39"/>
      <c r="AIU9" s="39"/>
      <c r="AIV9" s="39"/>
      <c r="AIW9" s="39"/>
      <c r="AIX9" s="39"/>
      <c r="AIY9" s="39"/>
      <c r="AIZ9" s="39"/>
      <c r="AJA9" s="39"/>
      <c r="AJB9" s="39"/>
      <c r="AJC9" s="39"/>
      <c r="AJD9" s="39"/>
      <c r="AJE9" s="39"/>
      <c r="AJF9" s="39"/>
      <c r="AJG9" s="39"/>
      <c r="AJH9" s="39"/>
      <c r="AJI9" s="39"/>
      <c r="AJJ9" s="39"/>
      <c r="AJK9" s="39"/>
      <c r="AJL9" s="39"/>
      <c r="AJM9" s="39"/>
      <c r="AJN9" s="39"/>
      <c r="AJO9" s="39"/>
      <c r="AJP9" s="39"/>
      <c r="AJQ9" s="39"/>
      <c r="AJR9" s="39"/>
      <c r="AJS9" s="39"/>
      <c r="AJT9" s="39"/>
      <c r="AJU9" s="39"/>
      <c r="AJV9" s="39"/>
      <c r="AJW9" s="39"/>
      <c r="AJX9" s="39"/>
      <c r="AJY9" s="39"/>
      <c r="AJZ9" s="39"/>
      <c r="AKA9" s="39"/>
      <c r="AKB9" s="39"/>
      <c r="AKC9" s="39"/>
      <c r="AKD9" s="39"/>
      <c r="AKE9" s="39"/>
      <c r="AKF9" s="39"/>
      <c r="AKG9" s="39"/>
      <c r="AKH9" s="39"/>
      <c r="AKI9" s="39"/>
      <c r="AKJ9" s="39"/>
      <c r="AKK9" s="39"/>
      <c r="AKL9" s="39"/>
      <c r="AKM9" s="39"/>
      <c r="AKN9" s="39"/>
      <c r="AKO9" s="39"/>
      <c r="AKP9" s="39"/>
      <c r="AKQ9" s="39"/>
      <c r="AKR9" s="39"/>
      <c r="AKS9" s="39"/>
      <c r="AKT9" s="39"/>
      <c r="AKU9" s="39"/>
      <c r="AKV9" s="39"/>
      <c r="AKW9" s="39"/>
      <c r="AKX9" s="39"/>
      <c r="AKY9" s="39"/>
      <c r="AKZ9" s="39"/>
      <c r="ALA9" s="39"/>
      <c r="ALB9" s="39"/>
      <c r="ALC9" s="39"/>
      <c r="ALD9" s="39"/>
      <c r="ALE9" s="39"/>
      <c r="ALF9" s="39"/>
      <c r="ALG9" s="39"/>
      <c r="ALH9" s="39"/>
      <c r="ALI9" s="39"/>
      <c r="ALJ9" s="39"/>
      <c r="ALK9" s="39"/>
      <c r="ALL9" s="39"/>
      <c r="ALM9" s="39"/>
      <c r="ALN9" s="39"/>
      <c r="ALO9" s="39"/>
      <c r="ALP9" s="39"/>
      <c r="ALQ9" s="39"/>
      <c r="ALR9" s="39"/>
      <c r="ALS9" s="39"/>
      <c r="ALT9" s="39"/>
      <c r="ALU9" s="39"/>
      <c r="ALV9" s="39"/>
      <c r="ALW9" s="39"/>
      <c r="ALX9" s="39"/>
      <c r="ALY9" s="39"/>
      <c r="ALZ9" s="39"/>
      <c r="AMA9" s="39"/>
      <c r="AMB9" s="39"/>
      <c r="AMC9" s="39"/>
      <c r="AMD9" s="39"/>
      <c r="AME9" s="39"/>
      <c r="AMF9" s="39"/>
      <c r="AMG9" s="39"/>
      <c r="AMH9" s="39"/>
      <c r="AMI9" s="39"/>
      <c r="AMJ9" s="39"/>
    </row>
    <row r="10" spans="1:1024" s="53" customFormat="1">
      <c r="A10" s="119" t="s">
        <v>190</v>
      </c>
      <c r="B10" s="49">
        <v>9</v>
      </c>
      <c r="C10" s="145">
        <v>9</v>
      </c>
      <c r="D10" s="28"/>
      <c r="E10" s="32">
        <f>F10/4000*1000</f>
        <v>861.40963098438874</v>
      </c>
      <c r="F10" s="29">
        <f>G10-(SUM(AN10:AV10))</f>
        <v>3445.638523937555</v>
      </c>
      <c r="G10" s="30">
        <f>SUM(H10:U10)</f>
        <v>4244.0608119943263</v>
      </c>
      <c r="H10" s="32"/>
      <c r="I10" s="124"/>
      <c r="J10" s="120">
        <v>798.42228805677144</v>
      </c>
      <c r="K10" s="5">
        <v>874.25322664711155</v>
      </c>
      <c r="L10" s="75"/>
      <c r="M10" s="5">
        <v>875.26221022176185</v>
      </c>
      <c r="N10" s="58"/>
      <c r="O10" s="151">
        <v>822.12308706868123</v>
      </c>
      <c r="P10" s="139"/>
      <c r="Q10" s="35"/>
      <c r="R10" s="59"/>
      <c r="S10" s="189">
        <v>874</v>
      </c>
      <c r="T10" s="232"/>
      <c r="U10" s="229"/>
      <c r="V10" s="186"/>
      <c r="W10" s="40"/>
      <c r="X10" s="41">
        <f>IF(H10&gt;0,1,0)</f>
        <v>0</v>
      </c>
      <c r="Y10" s="41">
        <f>IF(I10&gt;0,1,0)</f>
        <v>0</v>
      </c>
      <c r="Z10" s="41">
        <f>IF(J10&gt;0,1,0)</f>
        <v>1</v>
      </c>
      <c r="AA10" s="41">
        <f>IF(K10&gt;0,1,0)</f>
        <v>1</v>
      </c>
      <c r="AB10" s="41">
        <f>IF(L10&gt;0,1,0)</f>
        <v>0</v>
      </c>
      <c r="AC10" s="41">
        <f>IF(M10&gt;0,1,0)</f>
        <v>1</v>
      </c>
      <c r="AD10" s="41">
        <f>IF(N10&gt;0,1,0)</f>
        <v>0</v>
      </c>
      <c r="AE10" s="41">
        <f>IF(O10&gt;0,1,0)</f>
        <v>1</v>
      </c>
      <c r="AF10" s="41">
        <f>IF(P10&gt;0,1,0)</f>
        <v>0</v>
      </c>
      <c r="AG10" s="41">
        <f>IF(Q10&gt;0,1,0)</f>
        <v>0</v>
      </c>
      <c r="AH10" s="41">
        <f>IF(R10&gt;0,1,0)</f>
        <v>0</v>
      </c>
      <c r="AI10" s="41">
        <f>IF(S10&gt;0,1,0)</f>
        <v>1</v>
      </c>
      <c r="AJ10" s="41">
        <f>IF(T10&gt;0,1,0)</f>
        <v>0</v>
      </c>
      <c r="AK10" s="41"/>
      <c r="AL10" s="39"/>
      <c r="AM10" s="41">
        <f>SUM(X10:AK10)</f>
        <v>5</v>
      </c>
      <c r="AN10" s="41">
        <f>IF($AM10&gt;4,SMALL($H10:$U10,1),0)</f>
        <v>798.42228805677144</v>
      </c>
      <c r="AO10" s="41">
        <f>IF($AM10&gt;5,SMALL($H10:$U10,2),0)</f>
        <v>0</v>
      </c>
      <c r="AP10" s="41">
        <f>IF($AM10&gt;6,SMALL($H10:$U10,3),0)</f>
        <v>0</v>
      </c>
      <c r="AQ10" s="41">
        <f>IF($AM10&gt;7,SMALL($H10:$U10,4),0)</f>
        <v>0</v>
      </c>
      <c r="AR10" s="41">
        <f>IF($AM10&gt;8,SMALL($H10:$U10,5),0)</f>
        <v>0</v>
      </c>
      <c r="AS10" s="41">
        <f>IF($AM10&gt;9,SMALL($H10:$U10,6),0)</f>
        <v>0</v>
      </c>
      <c r="AT10" s="41">
        <f>IF($AM10&gt;10,SMALL($H10:$U10,7),0)</f>
        <v>0</v>
      </c>
      <c r="AU10" s="41">
        <f>IF($AM10&gt;11,SMALL($I10:$U10,8),0)</f>
        <v>0</v>
      </c>
      <c r="AV10" s="41">
        <f>IF($AM10&gt;12,SMALL($I10:$U10,9),0)</f>
        <v>0</v>
      </c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39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  <c r="NO10" s="39"/>
      <c r="NP10" s="39"/>
      <c r="NQ10" s="39"/>
      <c r="NR10" s="39"/>
      <c r="NS10" s="39"/>
      <c r="NT10" s="39"/>
      <c r="NU10" s="39"/>
      <c r="NV10" s="39"/>
      <c r="NW10" s="39"/>
      <c r="NX10" s="39"/>
      <c r="NY10" s="39"/>
      <c r="NZ10" s="39"/>
      <c r="OA10" s="39"/>
      <c r="OB10" s="39"/>
      <c r="OC10" s="39"/>
      <c r="OD10" s="39"/>
      <c r="OE10" s="39"/>
      <c r="OF10" s="39"/>
      <c r="OG10" s="39"/>
      <c r="OH10" s="39"/>
      <c r="OI10" s="39"/>
      <c r="OJ10" s="39"/>
      <c r="OK10" s="39"/>
      <c r="OL10" s="39"/>
      <c r="OM10" s="39"/>
      <c r="ON10" s="39"/>
      <c r="OO10" s="39"/>
      <c r="OP10" s="39"/>
      <c r="OQ10" s="39"/>
      <c r="OR10" s="39"/>
      <c r="OS10" s="39"/>
      <c r="OT10" s="39"/>
      <c r="OU10" s="39"/>
      <c r="OV10" s="39"/>
      <c r="OW10" s="39"/>
      <c r="OX10" s="39"/>
      <c r="OY10" s="39"/>
      <c r="OZ10" s="39"/>
      <c r="PA10" s="39"/>
      <c r="PB10" s="39"/>
      <c r="PC10" s="39"/>
      <c r="PD10" s="39"/>
      <c r="PE10" s="39"/>
      <c r="PF10" s="39"/>
      <c r="PG10" s="39"/>
      <c r="PH10" s="39"/>
      <c r="PI10" s="39"/>
      <c r="PJ10" s="39"/>
      <c r="PK10" s="39"/>
      <c r="PL10" s="39"/>
      <c r="PM10" s="39"/>
      <c r="PN10" s="39"/>
      <c r="PO10" s="39"/>
      <c r="PP10" s="39"/>
      <c r="PQ10" s="39"/>
      <c r="PR10" s="39"/>
      <c r="PS10" s="39"/>
      <c r="PT10" s="39"/>
      <c r="PU10" s="39"/>
      <c r="PV10" s="39"/>
      <c r="PW10" s="39"/>
      <c r="PX10" s="39"/>
      <c r="PY10" s="39"/>
      <c r="PZ10" s="39"/>
      <c r="QA10" s="39"/>
      <c r="QB10" s="39"/>
      <c r="QC10" s="39"/>
      <c r="QD10" s="39"/>
      <c r="QE10" s="39"/>
      <c r="QF10" s="39"/>
      <c r="QG10" s="39"/>
      <c r="QH10" s="39"/>
      <c r="QI10" s="39"/>
      <c r="QJ10" s="39"/>
      <c r="QK10" s="39"/>
      <c r="QL10" s="39"/>
      <c r="QM10" s="39"/>
      <c r="QN10" s="39"/>
      <c r="QO10" s="39"/>
      <c r="QP10" s="39"/>
      <c r="QQ10" s="39"/>
      <c r="QR10" s="39"/>
      <c r="QS10" s="39"/>
      <c r="QT10" s="39"/>
      <c r="QU10" s="39"/>
      <c r="QV10" s="39"/>
      <c r="QW10" s="39"/>
      <c r="QX10" s="39"/>
      <c r="QY10" s="39"/>
      <c r="QZ10" s="39"/>
      <c r="RA10" s="39"/>
      <c r="RB10" s="39"/>
      <c r="RC10" s="39"/>
      <c r="RD10" s="39"/>
      <c r="RE10" s="39"/>
      <c r="RF10" s="39"/>
      <c r="RG10" s="39"/>
      <c r="RH10" s="39"/>
      <c r="RI10" s="39"/>
      <c r="RJ10" s="39"/>
      <c r="RK10" s="39"/>
      <c r="RL10" s="39"/>
      <c r="RM10" s="39"/>
      <c r="RN10" s="39"/>
      <c r="RO10" s="39"/>
      <c r="RP10" s="39"/>
      <c r="RQ10" s="39"/>
      <c r="RR10" s="39"/>
      <c r="RS10" s="39"/>
      <c r="RT10" s="39"/>
      <c r="RU10" s="39"/>
      <c r="RV10" s="39"/>
      <c r="RW10" s="39"/>
      <c r="RX10" s="39"/>
      <c r="RY10" s="39"/>
      <c r="RZ10" s="39"/>
      <c r="SA10" s="39"/>
      <c r="SB10" s="39"/>
      <c r="SC10" s="39"/>
      <c r="SD10" s="39"/>
      <c r="SE10" s="39"/>
      <c r="SF10" s="39"/>
      <c r="SG10" s="39"/>
      <c r="SH10" s="39"/>
      <c r="SI10" s="39"/>
      <c r="SJ10" s="39"/>
      <c r="SK10" s="39"/>
      <c r="SL10" s="39"/>
      <c r="SM10" s="39"/>
      <c r="SN10" s="39"/>
      <c r="SO10" s="39"/>
      <c r="SP10" s="39"/>
      <c r="SQ10" s="39"/>
      <c r="SR10" s="39"/>
      <c r="SS10" s="39"/>
      <c r="ST10" s="39"/>
      <c r="SU10" s="39"/>
      <c r="SV10" s="39"/>
      <c r="SW10" s="39"/>
      <c r="SX10" s="39"/>
      <c r="SY10" s="39"/>
      <c r="SZ10" s="39"/>
      <c r="TA10" s="39"/>
      <c r="TB10" s="39"/>
      <c r="TC10" s="39"/>
      <c r="TD10" s="39"/>
      <c r="TE10" s="39"/>
      <c r="TF10" s="39"/>
      <c r="TG10" s="39"/>
      <c r="TH10" s="39"/>
      <c r="TI10" s="39"/>
      <c r="TJ10" s="39"/>
      <c r="TK10" s="39"/>
      <c r="TL10" s="39"/>
      <c r="TM10" s="39"/>
      <c r="TN10" s="39"/>
      <c r="TO10" s="39"/>
      <c r="TP10" s="39"/>
      <c r="TQ10" s="39"/>
      <c r="TR10" s="39"/>
      <c r="TS10" s="39"/>
      <c r="TT10" s="39"/>
      <c r="TU10" s="39"/>
      <c r="TV10" s="39"/>
      <c r="TW10" s="39"/>
      <c r="TX10" s="39"/>
      <c r="TY10" s="39"/>
      <c r="TZ10" s="39"/>
      <c r="UA10" s="39"/>
      <c r="UB10" s="39"/>
      <c r="UC10" s="39"/>
      <c r="UD10" s="39"/>
      <c r="UE10" s="39"/>
      <c r="UF10" s="39"/>
      <c r="UG10" s="39"/>
      <c r="UH10" s="39"/>
      <c r="UI10" s="39"/>
      <c r="UJ10" s="39"/>
      <c r="UK10" s="39"/>
      <c r="UL10" s="39"/>
      <c r="UM10" s="39"/>
      <c r="UN10" s="39"/>
      <c r="UO10" s="39"/>
      <c r="UP10" s="39"/>
      <c r="UQ10" s="39"/>
      <c r="UR10" s="39"/>
      <c r="US10" s="39"/>
      <c r="UT10" s="39"/>
      <c r="UU10" s="39"/>
      <c r="UV10" s="39"/>
      <c r="UW10" s="39"/>
      <c r="UX10" s="39"/>
      <c r="UY10" s="39"/>
      <c r="UZ10" s="39"/>
      <c r="VA10" s="39"/>
      <c r="VB10" s="39"/>
      <c r="VC10" s="39"/>
      <c r="VD10" s="39"/>
      <c r="VE10" s="39"/>
      <c r="VF10" s="39"/>
      <c r="VG10" s="39"/>
      <c r="VH10" s="39"/>
      <c r="VI10" s="39"/>
      <c r="VJ10" s="39"/>
      <c r="VK10" s="39"/>
      <c r="VL10" s="39"/>
      <c r="VM10" s="39"/>
      <c r="VN10" s="39"/>
      <c r="VO10" s="39"/>
      <c r="VP10" s="39"/>
      <c r="VQ10" s="39"/>
      <c r="VR10" s="39"/>
      <c r="VS10" s="39"/>
      <c r="VT10" s="39"/>
      <c r="VU10" s="39"/>
      <c r="VV10" s="39"/>
      <c r="VW10" s="39"/>
      <c r="VX10" s="39"/>
      <c r="VY10" s="39"/>
      <c r="VZ10" s="39"/>
      <c r="WA10" s="39"/>
      <c r="WB10" s="39"/>
      <c r="WC10" s="39"/>
      <c r="WD10" s="39"/>
      <c r="WE10" s="39"/>
      <c r="WF10" s="39"/>
      <c r="WG10" s="39"/>
      <c r="WH10" s="39"/>
      <c r="WI10" s="39"/>
      <c r="WJ10" s="39"/>
      <c r="WK10" s="39"/>
      <c r="WL10" s="39"/>
      <c r="WM10" s="39"/>
      <c r="WN10" s="39"/>
      <c r="WO10" s="39"/>
      <c r="WP10" s="39"/>
      <c r="WQ10" s="39"/>
      <c r="WR10" s="39"/>
      <c r="WS10" s="39"/>
      <c r="WT10" s="39"/>
      <c r="WU10" s="39"/>
      <c r="WV10" s="39"/>
      <c r="WW10" s="39"/>
      <c r="WX10" s="39"/>
      <c r="WY10" s="39"/>
      <c r="WZ10" s="39"/>
      <c r="XA10" s="39"/>
      <c r="XB10" s="39"/>
      <c r="XC10" s="39"/>
      <c r="XD10" s="39"/>
      <c r="XE10" s="39"/>
      <c r="XF10" s="39"/>
      <c r="XG10" s="39"/>
      <c r="XH10" s="39"/>
      <c r="XI10" s="39"/>
      <c r="XJ10" s="39"/>
      <c r="XK10" s="39"/>
      <c r="XL10" s="39"/>
      <c r="XM10" s="39"/>
      <c r="XN10" s="39"/>
      <c r="XO10" s="39"/>
      <c r="XP10" s="39"/>
      <c r="XQ10" s="39"/>
      <c r="XR10" s="39"/>
      <c r="XS10" s="39"/>
      <c r="XT10" s="39"/>
      <c r="XU10" s="39"/>
      <c r="XV10" s="39"/>
      <c r="XW10" s="39"/>
      <c r="XX10" s="39"/>
      <c r="XY10" s="39"/>
      <c r="XZ10" s="39"/>
      <c r="YA10" s="39"/>
      <c r="YB10" s="39"/>
      <c r="YC10" s="39"/>
      <c r="YD10" s="39"/>
      <c r="YE10" s="39"/>
      <c r="YF10" s="39"/>
      <c r="YG10" s="39"/>
      <c r="YH10" s="39"/>
      <c r="YI10" s="39"/>
      <c r="YJ10" s="39"/>
      <c r="YK10" s="39"/>
      <c r="YL10" s="39"/>
      <c r="YM10" s="39"/>
      <c r="YN10" s="39"/>
      <c r="YO10" s="39"/>
      <c r="YP10" s="39"/>
      <c r="YQ10" s="39"/>
      <c r="YR10" s="39"/>
      <c r="YS10" s="39"/>
      <c r="YT10" s="39"/>
      <c r="YU10" s="39"/>
      <c r="YV10" s="39"/>
      <c r="YW10" s="39"/>
      <c r="YX10" s="39"/>
      <c r="YY10" s="39"/>
      <c r="YZ10" s="39"/>
      <c r="ZA10" s="39"/>
      <c r="ZB10" s="39"/>
      <c r="ZC10" s="39"/>
      <c r="ZD10" s="39"/>
      <c r="ZE10" s="39"/>
      <c r="ZF10" s="39"/>
      <c r="ZG10" s="39"/>
      <c r="ZH10" s="39"/>
      <c r="ZI10" s="39"/>
      <c r="ZJ10" s="39"/>
      <c r="ZK10" s="39"/>
      <c r="ZL10" s="39"/>
      <c r="ZM10" s="39"/>
      <c r="ZN10" s="39"/>
      <c r="ZO10" s="39"/>
      <c r="ZP10" s="39"/>
      <c r="ZQ10" s="39"/>
      <c r="ZR10" s="39"/>
      <c r="ZS10" s="39"/>
      <c r="ZT10" s="39"/>
      <c r="ZU10" s="39"/>
      <c r="ZV10" s="39"/>
      <c r="ZW10" s="39"/>
      <c r="ZX10" s="39"/>
      <c r="ZY10" s="39"/>
      <c r="ZZ10" s="39"/>
      <c r="AAA10" s="39"/>
      <c r="AAB10" s="39"/>
      <c r="AAC10" s="39"/>
      <c r="AAD10" s="39"/>
      <c r="AAE10" s="39"/>
      <c r="AAF10" s="39"/>
      <c r="AAG10" s="39"/>
      <c r="AAH10" s="39"/>
      <c r="AAI10" s="39"/>
      <c r="AAJ10" s="39"/>
      <c r="AAK10" s="39"/>
      <c r="AAL10" s="39"/>
      <c r="AAM10" s="39"/>
      <c r="AAN10" s="39"/>
      <c r="AAO10" s="39"/>
      <c r="AAP10" s="39"/>
      <c r="AAQ10" s="39"/>
      <c r="AAR10" s="39"/>
      <c r="AAS10" s="39"/>
      <c r="AAT10" s="39"/>
      <c r="AAU10" s="39"/>
      <c r="AAV10" s="39"/>
      <c r="AAW10" s="39"/>
      <c r="AAX10" s="39"/>
      <c r="AAY10" s="39"/>
      <c r="AAZ10" s="39"/>
      <c r="ABA10" s="39"/>
      <c r="ABB10" s="39"/>
      <c r="ABC10" s="39"/>
      <c r="ABD10" s="39"/>
      <c r="ABE10" s="39"/>
      <c r="ABF10" s="39"/>
      <c r="ABG10" s="39"/>
      <c r="ABH10" s="39"/>
      <c r="ABI10" s="39"/>
      <c r="ABJ10" s="39"/>
      <c r="ABK10" s="39"/>
      <c r="ABL10" s="39"/>
      <c r="ABM10" s="39"/>
      <c r="ABN10" s="39"/>
      <c r="ABO10" s="39"/>
      <c r="ABP10" s="39"/>
      <c r="ABQ10" s="39"/>
      <c r="ABR10" s="39"/>
      <c r="ABS10" s="39"/>
      <c r="ABT10" s="39"/>
      <c r="ABU10" s="39"/>
      <c r="ABV10" s="39"/>
      <c r="ABW10" s="39"/>
      <c r="ABX10" s="39"/>
      <c r="ABY10" s="39"/>
      <c r="ABZ10" s="39"/>
      <c r="ACA10" s="39"/>
      <c r="ACB10" s="39"/>
      <c r="ACC10" s="39"/>
      <c r="ACD10" s="39"/>
      <c r="ACE10" s="39"/>
      <c r="ACF10" s="39"/>
      <c r="ACG10" s="39"/>
      <c r="ACH10" s="39"/>
      <c r="ACI10" s="39"/>
      <c r="ACJ10" s="39"/>
      <c r="ACK10" s="39"/>
      <c r="ACL10" s="39"/>
      <c r="ACM10" s="39"/>
      <c r="ACN10" s="39"/>
      <c r="ACO10" s="39"/>
      <c r="ACP10" s="39"/>
      <c r="ACQ10" s="39"/>
      <c r="ACR10" s="39"/>
      <c r="ACS10" s="39"/>
      <c r="ACT10" s="39"/>
      <c r="ACU10" s="39"/>
      <c r="ACV10" s="39"/>
      <c r="ACW10" s="39"/>
      <c r="ACX10" s="39"/>
      <c r="ACY10" s="39"/>
      <c r="ACZ10" s="39"/>
      <c r="ADA10" s="39"/>
      <c r="ADB10" s="39"/>
      <c r="ADC10" s="39"/>
      <c r="ADD10" s="39"/>
      <c r="ADE10" s="39"/>
      <c r="ADF10" s="39"/>
      <c r="ADG10" s="39"/>
      <c r="ADH10" s="39"/>
      <c r="ADI10" s="39"/>
      <c r="ADJ10" s="39"/>
      <c r="ADK10" s="39"/>
      <c r="ADL10" s="39"/>
      <c r="ADM10" s="39"/>
      <c r="ADN10" s="39"/>
      <c r="ADO10" s="39"/>
      <c r="ADP10" s="39"/>
      <c r="ADQ10" s="39"/>
      <c r="ADR10" s="39"/>
      <c r="ADS10" s="39"/>
      <c r="ADT10" s="39"/>
      <c r="ADU10" s="39"/>
      <c r="ADV10" s="39"/>
      <c r="ADW10" s="39"/>
      <c r="ADX10" s="39"/>
      <c r="ADY10" s="39"/>
      <c r="ADZ10" s="39"/>
      <c r="AEA10" s="39"/>
      <c r="AEB10" s="39"/>
      <c r="AEC10" s="39"/>
      <c r="AED10" s="39"/>
      <c r="AEE10" s="39"/>
      <c r="AEF10" s="39"/>
      <c r="AEG10" s="39"/>
      <c r="AEH10" s="39"/>
      <c r="AEI10" s="39"/>
      <c r="AEJ10" s="39"/>
      <c r="AEK10" s="39"/>
      <c r="AEL10" s="39"/>
      <c r="AEM10" s="39"/>
      <c r="AEN10" s="39"/>
      <c r="AEO10" s="39"/>
      <c r="AEP10" s="39"/>
      <c r="AEQ10" s="39"/>
      <c r="AER10" s="39"/>
      <c r="AES10" s="39"/>
      <c r="AET10" s="39"/>
      <c r="AEU10" s="39"/>
      <c r="AEV10" s="39"/>
      <c r="AEW10" s="39"/>
      <c r="AEX10" s="39"/>
      <c r="AEY10" s="39"/>
      <c r="AEZ10" s="39"/>
      <c r="AFA10" s="39"/>
      <c r="AFB10" s="39"/>
      <c r="AFC10" s="39"/>
      <c r="AFD10" s="39"/>
      <c r="AFE10" s="39"/>
      <c r="AFF10" s="39"/>
      <c r="AFG10" s="39"/>
      <c r="AFH10" s="39"/>
      <c r="AFI10" s="39"/>
      <c r="AFJ10" s="39"/>
      <c r="AFK10" s="39"/>
      <c r="AFL10" s="39"/>
      <c r="AFM10" s="39"/>
      <c r="AFN10" s="39"/>
      <c r="AFO10" s="39"/>
      <c r="AFP10" s="39"/>
      <c r="AFQ10" s="39"/>
      <c r="AFR10" s="39"/>
      <c r="AFS10" s="39"/>
      <c r="AFT10" s="39"/>
      <c r="AFU10" s="39"/>
      <c r="AFV10" s="39"/>
      <c r="AFW10" s="39"/>
      <c r="AFX10" s="39"/>
      <c r="AFY10" s="39"/>
      <c r="AFZ10" s="39"/>
      <c r="AGA10" s="39"/>
      <c r="AGB10" s="39"/>
      <c r="AGC10" s="39"/>
      <c r="AGD10" s="39"/>
      <c r="AGE10" s="39"/>
      <c r="AGF10" s="39"/>
      <c r="AGG10" s="39"/>
      <c r="AGH10" s="39"/>
      <c r="AGI10" s="39"/>
      <c r="AGJ10" s="39"/>
      <c r="AGK10" s="39"/>
      <c r="AGL10" s="39"/>
      <c r="AGM10" s="39"/>
      <c r="AGN10" s="39"/>
      <c r="AGO10" s="39"/>
      <c r="AGP10" s="39"/>
      <c r="AGQ10" s="39"/>
      <c r="AGR10" s="39"/>
      <c r="AGS10" s="39"/>
      <c r="AGT10" s="39"/>
      <c r="AGU10" s="39"/>
      <c r="AGV10" s="39"/>
      <c r="AGW10" s="39"/>
      <c r="AGX10" s="39"/>
      <c r="AGY10" s="39"/>
      <c r="AGZ10" s="39"/>
      <c r="AHA10" s="39"/>
      <c r="AHB10" s="39"/>
      <c r="AHC10" s="39"/>
      <c r="AHD10" s="39"/>
      <c r="AHE10" s="39"/>
      <c r="AHF10" s="39"/>
      <c r="AHG10" s="39"/>
      <c r="AHH10" s="39"/>
      <c r="AHI10" s="39"/>
      <c r="AHJ10" s="39"/>
      <c r="AHK10" s="39"/>
      <c r="AHL10" s="39"/>
      <c r="AHM10" s="39"/>
      <c r="AHN10" s="39"/>
      <c r="AHO10" s="39"/>
      <c r="AHP10" s="39"/>
      <c r="AHQ10" s="39"/>
      <c r="AHR10" s="39"/>
      <c r="AHS10" s="39"/>
      <c r="AHT10" s="39"/>
      <c r="AHU10" s="39"/>
      <c r="AHV10" s="39"/>
      <c r="AHW10" s="39"/>
      <c r="AHX10" s="39"/>
      <c r="AHY10" s="39"/>
      <c r="AHZ10" s="39"/>
      <c r="AIA10" s="39"/>
      <c r="AIB10" s="39"/>
      <c r="AIC10" s="39"/>
      <c r="AID10" s="39"/>
      <c r="AIE10" s="39"/>
      <c r="AIF10" s="39"/>
      <c r="AIG10" s="39"/>
      <c r="AIH10" s="39"/>
      <c r="AII10" s="39"/>
      <c r="AIJ10" s="39"/>
      <c r="AIK10" s="39"/>
      <c r="AIL10" s="39"/>
      <c r="AIM10" s="39"/>
      <c r="AIN10" s="39"/>
      <c r="AIO10" s="39"/>
      <c r="AIP10" s="39"/>
      <c r="AIQ10" s="39"/>
      <c r="AIR10" s="39"/>
      <c r="AIS10" s="39"/>
      <c r="AIT10" s="39"/>
      <c r="AIU10" s="39"/>
      <c r="AIV10" s="39"/>
      <c r="AIW10" s="39"/>
      <c r="AIX10" s="39"/>
      <c r="AIY10" s="39"/>
      <c r="AIZ10" s="39"/>
      <c r="AJA10" s="39"/>
      <c r="AJB10" s="39"/>
      <c r="AJC10" s="39"/>
      <c r="AJD10" s="39"/>
      <c r="AJE10" s="39"/>
      <c r="AJF10" s="39"/>
      <c r="AJG10" s="39"/>
      <c r="AJH10" s="39"/>
      <c r="AJI10" s="39"/>
      <c r="AJJ10" s="39"/>
      <c r="AJK10" s="39"/>
      <c r="AJL10" s="39"/>
      <c r="AJM10" s="39"/>
      <c r="AJN10" s="39"/>
      <c r="AJO10" s="39"/>
      <c r="AJP10" s="39"/>
      <c r="AJQ10" s="39"/>
      <c r="AJR10" s="39"/>
      <c r="AJS10" s="39"/>
      <c r="AJT10" s="39"/>
      <c r="AJU10" s="39"/>
      <c r="AJV10" s="39"/>
      <c r="AJW10" s="39"/>
      <c r="AJX10" s="39"/>
      <c r="AJY10" s="39"/>
      <c r="AJZ10" s="39"/>
      <c r="AKA10" s="39"/>
      <c r="AKB10" s="39"/>
      <c r="AKC10" s="39"/>
      <c r="AKD10" s="39"/>
      <c r="AKE10" s="39"/>
      <c r="AKF10" s="39"/>
      <c r="AKG10" s="39"/>
      <c r="AKH10" s="39"/>
      <c r="AKI10" s="39"/>
      <c r="AKJ10" s="39"/>
      <c r="AKK10" s="39"/>
      <c r="AKL10" s="39"/>
      <c r="AKM10" s="39"/>
      <c r="AKN10" s="39"/>
      <c r="AKO10" s="39"/>
      <c r="AKP10" s="39"/>
      <c r="AKQ10" s="39"/>
      <c r="AKR10" s="39"/>
      <c r="AKS10" s="39"/>
      <c r="AKT10" s="39"/>
      <c r="AKU10" s="39"/>
      <c r="AKV10" s="39"/>
      <c r="AKW10" s="39"/>
      <c r="AKX10" s="39"/>
      <c r="AKY10" s="39"/>
      <c r="AKZ10" s="39"/>
      <c r="ALA10" s="39"/>
      <c r="ALB10" s="39"/>
      <c r="ALC10" s="39"/>
      <c r="ALD10" s="39"/>
      <c r="ALE10" s="39"/>
      <c r="ALF10" s="39"/>
      <c r="ALG10" s="39"/>
      <c r="ALH10" s="39"/>
      <c r="ALI10" s="39"/>
      <c r="ALJ10" s="39"/>
      <c r="ALK10" s="39"/>
      <c r="ALL10" s="39"/>
      <c r="ALM10" s="39"/>
      <c r="ALN10" s="39"/>
      <c r="ALO10" s="39"/>
      <c r="ALP10" s="39"/>
      <c r="ALQ10" s="39"/>
      <c r="ALR10" s="39"/>
      <c r="ALS10" s="39"/>
      <c r="ALT10" s="39"/>
      <c r="ALU10" s="39"/>
      <c r="ALV10" s="39"/>
      <c r="ALW10" s="39"/>
      <c r="ALX10" s="39"/>
      <c r="ALY10" s="39"/>
      <c r="ALZ10" s="39"/>
      <c r="AMA10" s="39"/>
      <c r="AMB10" s="39"/>
      <c r="AMC10" s="39"/>
      <c r="AMD10" s="39"/>
      <c r="AME10" s="39"/>
      <c r="AMF10" s="39"/>
      <c r="AMG10" s="39"/>
      <c r="AMH10" s="39"/>
      <c r="AMI10" s="39"/>
      <c r="AMJ10" s="39"/>
    </row>
    <row r="11" spans="1:1024">
      <c r="A11" s="138" t="s">
        <v>43</v>
      </c>
      <c r="B11" s="49">
        <v>10</v>
      </c>
      <c r="C11" s="145">
        <v>10</v>
      </c>
      <c r="D11" s="28"/>
      <c r="E11" s="32">
        <f>F11/4000*1000</f>
        <v>812.97288866918757</v>
      </c>
      <c r="F11" s="29">
        <f>G11-(SUM(AN11:AV11))</f>
        <v>3251.8915546767503</v>
      </c>
      <c r="G11" s="30">
        <f>SUM(H11:U11)</f>
        <v>3251.8915546767503</v>
      </c>
      <c r="H11" s="32"/>
      <c r="I11" s="124"/>
      <c r="J11" s="120">
        <v>727.57769134748855</v>
      </c>
      <c r="K11" s="132">
        <v>792.64615440368448</v>
      </c>
      <c r="L11" s="120">
        <v>878.49549176786843</v>
      </c>
      <c r="M11" s="50"/>
      <c r="N11" s="75"/>
      <c r="O11" s="151">
        <v>853.17221715770893</v>
      </c>
      <c r="P11" s="146"/>
      <c r="Q11" s="124"/>
      <c r="R11" s="59"/>
      <c r="S11" s="189"/>
      <c r="T11" s="128"/>
      <c r="U11" s="230"/>
      <c r="V11" s="186"/>
      <c r="X11" s="41">
        <f>IF(H11&gt;0,1,0)</f>
        <v>0</v>
      </c>
      <c r="Y11" s="41">
        <f>IF(I11&gt;0,1,0)</f>
        <v>0</v>
      </c>
      <c r="Z11" s="41">
        <f>IF(J11&gt;0,1,0)</f>
        <v>1</v>
      </c>
      <c r="AA11" s="41">
        <f>IF(K11&gt;0,1,0)</f>
        <v>1</v>
      </c>
      <c r="AB11" s="41">
        <f>IF(L11&gt;0,1,0)</f>
        <v>1</v>
      </c>
      <c r="AC11" s="41">
        <f>IF(M11&gt;0,1,0)</f>
        <v>0</v>
      </c>
      <c r="AD11" s="41">
        <f>IF(N11&gt;0,1,0)</f>
        <v>0</v>
      </c>
      <c r="AE11" s="41">
        <f>IF(O11&gt;0,1,0)</f>
        <v>1</v>
      </c>
      <c r="AF11" s="41">
        <f>IF(P11&gt;0,1,0)</f>
        <v>0</v>
      </c>
      <c r="AG11" s="41">
        <f>IF(Q11&gt;0,1,0)</f>
        <v>0</v>
      </c>
      <c r="AH11" s="41">
        <f>IF(R11&gt;0,1,0)</f>
        <v>0</v>
      </c>
      <c r="AI11" s="41">
        <f>IF(S11&gt;0,1,0)</f>
        <v>0</v>
      </c>
      <c r="AJ11" s="41">
        <f>IF(T11&gt;0,1,0)</f>
        <v>0</v>
      </c>
      <c r="AM11" s="41">
        <f>SUM(X11:AK11)</f>
        <v>4</v>
      </c>
      <c r="AN11" s="41">
        <f>IF($AM11&gt;4,SMALL($H11:$U11,1),0)</f>
        <v>0</v>
      </c>
      <c r="AO11" s="41">
        <f>IF($AM11&gt;5,SMALL($H11:$U11,2),0)</f>
        <v>0</v>
      </c>
      <c r="AP11" s="41">
        <f>IF($AM11&gt;6,SMALL($H11:$U11,3),0)</f>
        <v>0</v>
      </c>
      <c r="AQ11" s="41">
        <f>IF($AM11&gt;7,SMALL($H11:$U11,4),0)</f>
        <v>0</v>
      </c>
      <c r="AR11" s="41">
        <f>IF($AM11&gt;8,SMALL($H11:$U11,5),0)</f>
        <v>0</v>
      </c>
      <c r="AS11" s="41">
        <f>IF($AM11&gt;9,SMALL($H11:$U11,6),0)</f>
        <v>0</v>
      </c>
      <c r="AT11" s="41">
        <f>IF($AM11&gt;10,SMALL($H11:$U11,7),0)</f>
        <v>0</v>
      </c>
      <c r="AU11" s="41">
        <f>IF($AM11&gt;11,SMALL($I11:$U11,8),0)</f>
        <v>0</v>
      </c>
      <c r="AV11" s="41">
        <f>IF($AM11&gt;12,SMALL($I11:$U11,9),0)</f>
        <v>0</v>
      </c>
    </row>
    <row r="12" spans="1:1024">
      <c r="A12" s="26" t="s">
        <v>32</v>
      </c>
      <c r="B12" s="49">
        <v>11</v>
      </c>
      <c r="C12" s="145">
        <v>11</v>
      </c>
      <c r="D12" s="28"/>
      <c r="E12" s="32">
        <f>F12/4000*1000</f>
        <v>720.0771679111117</v>
      </c>
      <c r="F12" s="29">
        <f>G12-(SUM(AN12:AV12))</f>
        <v>2880.3086716444468</v>
      </c>
      <c r="G12" s="30">
        <f>SUM(H12:U12)</f>
        <v>2880.3086716444468</v>
      </c>
      <c r="H12" s="32"/>
      <c r="I12" s="31"/>
      <c r="J12" s="5">
        <v>945.72374801074227</v>
      </c>
      <c r="K12" s="5">
        <v>946.83027020804661</v>
      </c>
      <c r="L12" s="32"/>
      <c r="M12" s="50"/>
      <c r="N12" s="31"/>
      <c r="O12" s="35">
        <v>987.75465342565826</v>
      </c>
      <c r="P12" s="48"/>
      <c r="Q12" s="35"/>
      <c r="R12" s="36"/>
      <c r="S12" s="122"/>
      <c r="T12" s="127"/>
      <c r="U12" s="221"/>
      <c r="V12" s="186"/>
      <c r="X12" s="41">
        <f>IF(H12&gt;0,1,0)</f>
        <v>0</v>
      </c>
      <c r="Y12" s="41">
        <f>IF(I12&gt;0,1,0)</f>
        <v>0</v>
      </c>
      <c r="Z12" s="41">
        <f>IF(J12&gt;0,1,0)</f>
        <v>1</v>
      </c>
      <c r="AA12" s="41">
        <f>IF(K12&gt;0,1,0)</f>
        <v>1</v>
      </c>
      <c r="AB12" s="41">
        <f>IF(L12&gt;0,1,0)</f>
        <v>0</v>
      </c>
      <c r="AC12" s="41">
        <f>IF(M12&gt;0,1,0)</f>
        <v>0</v>
      </c>
      <c r="AD12" s="41">
        <f>IF(N12&gt;0,1,0)</f>
        <v>0</v>
      </c>
      <c r="AE12" s="41">
        <f>IF(O12&gt;0,1,0)</f>
        <v>1</v>
      </c>
      <c r="AF12" s="41">
        <f>IF(P12&gt;0,1,0)</f>
        <v>0</v>
      </c>
      <c r="AG12" s="41">
        <f>IF(Q12&gt;0,1,0)</f>
        <v>0</v>
      </c>
      <c r="AH12" s="41">
        <f>IF(R12&gt;0,1,0)</f>
        <v>0</v>
      </c>
      <c r="AI12" s="41">
        <f>IF(S12&gt;0,1,0)</f>
        <v>0</v>
      </c>
      <c r="AJ12" s="41">
        <f>IF(T12&gt;0,1,0)</f>
        <v>0</v>
      </c>
      <c r="AM12" s="41">
        <f>SUM(X12:AK12)</f>
        <v>3</v>
      </c>
      <c r="AN12" s="41">
        <f>IF($AM12&gt;4,SMALL($H12:$U12,1),0)</f>
        <v>0</v>
      </c>
      <c r="AO12" s="41">
        <f>IF($AM12&gt;5,SMALL($H12:$U12,2),0)</f>
        <v>0</v>
      </c>
      <c r="AP12" s="41">
        <f>IF($AM12&gt;6,SMALL($H12:$U12,3),0)</f>
        <v>0</v>
      </c>
      <c r="AQ12" s="41">
        <f>IF($AM12&gt;7,SMALL($H12:$U12,4),0)</f>
        <v>0</v>
      </c>
      <c r="AR12" s="41">
        <f>IF($AM12&gt;8,SMALL($H12:$U12,5),0)</f>
        <v>0</v>
      </c>
      <c r="AS12" s="41">
        <f>IF($AM12&gt;9,SMALL($H12:$U12,6),0)</f>
        <v>0</v>
      </c>
      <c r="AT12" s="41">
        <f>IF($AM12&gt;10,SMALL($H12:$U12,7),0)</f>
        <v>0</v>
      </c>
      <c r="AU12" s="41">
        <f>IF($AM12&gt;11,SMALL($I12:$U12,8),0)</f>
        <v>0</v>
      </c>
      <c r="AV12" s="41">
        <f>IF($AM12&gt;12,SMALL($I12:$U12,9),0)</f>
        <v>0</v>
      </c>
    </row>
    <row r="13" spans="1:1024">
      <c r="A13" s="26" t="s">
        <v>20</v>
      </c>
      <c r="B13" s="49">
        <v>12</v>
      </c>
      <c r="C13" s="145">
        <v>12</v>
      </c>
      <c r="D13" s="28"/>
      <c r="E13" s="32">
        <f>F13/4000*1000</f>
        <v>706.2815652159893</v>
      </c>
      <c r="F13" s="29">
        <f>G13-(SUM(AN13:AV13))</f>
        <v>2825.1262608639572</v>
      </c>
      <c r="G13" s="30">
        <f>SUM(H13:U13)</f>
        <v>2825.1262608639572</v>
      </c>
      <c r="H13" s="118"/>
      <c r="I13" s="120"/>
      <c r="J13" s="31"/>
      <c r="K13" s="196">
        <v>913.14886010810028</v>
      </c>
      <c r="L13" s="32"/>
      <c r="M13" s="5">
        <v>974.97740075585671</v>
      </c>
      <c r="N13" s="75"/>
      <c r="O13" s="46"/>
      <c r="P13" s="157"/>
      <c r="Q13" s="32"/>
      <c r="R13" s="59"/>
      <c r="S13" s="158">
        <v>937</v>
      </c>
      <c r="T13" s="124"/>
      <c r="U13" s="220"/>
      <c r="V13" s="204"/>
      <c r="W13" s="40"/>
      <c r="X13" s="41">
        <f>IF(H13&gt;0,1,0)</f>
        <v>0</v>
      </c>
      <c r="Y13" s="41">
        <f>IF(I13&gt;0,1,0)</f>
        <v>0</v>
      </c>
      <c r="Z13" s="41">
        <f>IF(J13&gt;0,1,0)</f>
        <v>0</v>
      </c>
      <c r="AA13" s="41">
        <f>IF(K13&gt;0,1,0)</f>
        <v>1</v>
      </c>
      <c r="AB13" s="41">
        <f>IF(L13&gt;0,1,0)</f>
        <v>0</v>
      </c>
      <c r="AC13" s="41">
        <f>IF(M13&gt;0,1,0)</f>
        <v>1</v>
      </c>
      <c r="AD13" s="41">
        <f>IF(N13&gt;0,1,0)</f>
        <v>0</v>
      </c>
      <c r="AE13" s="41">
        <f>IF(O13&gt;0,1,0)</f>
        <v>0</v>
      </c>
      <c r="AF13" s="41">
        <f>IF(P13&gt;0,1,0)</f>
        <v>0</v>
      </c>
      <c r="AG13" s="41">
        <f>IF(Q13&gt;0,1,0)</f>
        <v>0</v>
      </c>
      <c r="AH13" s="41">
        <f>IF(R13&gt;0,1,0)</f>
        <v>0</v>
      </c>
      <c r="AI13" s="41">
        <f>IF(S13&gt;0,1,0)</f>
        <v>1</v>
      </c>
      <c r="AJ13" s="41">
        <f>IF(T13&gt;0,1,0)</f>
        <v>0</v>
      </c>
      <c r="AM13" s="41">
        <f>SUM(X13:AK13)</f>
        <v>3</v>
      </c>
      <c r="AN13" s="41">
        <f>IF($AM13&gt;4,SMALL($H13:$U13,1),0)</f>
        <v>0</v>
      </c>
      <c r="AO13" s="41">
        <f>IF($AM13&gt;5,SMALL($H13:$U13,2),0)</f>
        <v>0</v>
      </c>
      <c r="AP13" s="41">
        <f>IF($AM13&gt;6,SMALL($H13:$U13,3),0)</f>
        <v>0</v>
      </c>
      <c r="AQ13" s="41">
        <f>IF($AM13&gt;7,SMALL($H13:$U13,4),0)</f>
        <v>0</v>
      </c>
      <c r="AR13" s="41">
        <f>IF($AM13&gt;8,SMALL($H13:$U13,5),0)</f>
        <v>0</v>
      </c>
      <c r="AS13" s="41">
        <f>IF($AM13&gt;9,SMALL($H13:$U13,6),0)</f>
        <v>0</v>
      </c>
      <c r="AT13" s="41">
        <f>IF($AM13&gt;10,SMALL($H13:$U13,7),0)</f>
        <v>0</v>
      </c>
      <c r="AU13" s="41">
        <f>IF($AM13&gt;11,SMALL($I13:$U13,8),0)</f>
        <v>0</v>
      </c>
      <c r="AV13" s="41">
        <f>IF($AM13&gt;12,SMALL($I13:$U13,9),0)</f>
        <v>0</v>
      </c>
    </row>
    <row r="14" spans="1:1024">
      <c r="A14" s="26" t="s">
        <v>15</v>
      </c>
      <c r="B14" s="49">
        <v>13</v>
      </c>
      <c r="C14" s="145">
        <v>13</v>
      </c>
      <c r="D14" s="28"/>
      <c r="E14" s="32">
        <f>F14/4000*1000</f>
        <v>689.47803101034367</v>
      </c>
      <c r="F14" s="29">
        <f>G14-(SUM(AN14:AV14))</f>
        <v>2757.9121240413747</v>
      </c>
      <c r="G14" s="30">
        <f>SUM(H14:U14)</f>
        <v>2757.9121240413747</v>
      </c>
      <c r="H14" s="32"/>
      <c r="I14" s="118"/>
      <c r="J14" s="35"/>
      <c r="K14" s="132">
        <v>955.01613190322348</v>
      </c>
      <c r="L14" s="32"/>
      <c r="M14" s="50"/>
      <c r="N14" s="32"/>
      <c r="O14" s="151">
        <v>896.89599213815131</v>
      </c>
      <c r="P14" s="141"/>
      <c r="Q14" s="118"/>
      <c r="R14" s="59"/>
      <c r="S14" s="200">
        <v>906</v>
      </c>
      <c r="T14" s="126"/>
      <c r="U14" s="220"/>
      <c r="V14" s="204"/>
      <c r="X14" s="41">
        <f>IF(H14&gt;0,1,0)</f>
        <v>0</v>
      </c>
      <c r="Y14" s="41">
        <f>IF(I14&gt;0,1,0)</f>
        <v>0</v>
      </c>
      <c r="Z14" s="41">
        <f>IF(J14&gt;0,1,0)</f>
        <v>0</v>
      </c>
      <c r="AA14" s="41">
        <f>IF(K14&gt;0,1,0)</f>
        <v>1</v>
      </c>
      <c r="AB14" s="41">
        <f>IF(L14&gt;0,1,0)</f>
        <v>0</v>
      </c>
      <c r="AC14" s="41">
        <f>IF(M14&gt;0,1,0)</f>
        <v>0</v>
      </c>
      <c r="AD14" s="41">
        <f>IF(N14&gt;0,1,0)</f>
        <v>0</v>
      </c>
      <c r="AE14" s="41">
        <f>IF(O14&gt;0,1,0)</f>
        <v>1</v>
      </c>
      <c r="AF14" s="41">
        <f>IF(P14&gt;0,1,0)</f>
        <v>0</v>
      </c>
      <c r="AG14" s="41">
        <f>IF(Q14&gt;0,1,0)</f>
        <v>0</v>
      </c>
      <c r="AH14" s="41">
        <f>IF(R14&gt;0,1,0)</f>
        <v>0</v>
      </c>
      <c r="AI14" s="41">
        <f>IF(S36&gt;0,1,0)</f>
        <v>1</v>
      </c>
      <c r="AJ14" s="41">
        <f>IF(T14&gt;0,1,0)</f>
        <v>0</v>
      </c>
      <c r="AM14" s="41">
        <f>SUM(X14:AK14)</f>
        <v>3</v>
      </c>
      <c r="AN14" s="41">
        <f>IF($AM14&gt;4,SMALL($H14:$U14,1),0)</f>
        <v>0</v>
      </c>
      <c r="AO14" s="41">
        <f>IF($AM14&gt;5,SMALL($H14:$U14,2),0)</f>
        <v>0</v>
      </c>
      <c r="AP14" s="41">
        <f>IF($AM14&gt;6,SMALL($H14:$U14,3),0)</f>
        <v>0</v>
      </c>
      <c r="AQ14" s="41">
        <f>IF($AM14&gt;7,SMALL($H14:$U14,4),0)</f>
        <v>0</v>
      </c>
      <c r="AR14" s="41">
        <f>IF($AM14&gt;8,SMALL($H14:$U14,5),0)</f>
        <v>0</v>
      </c>
      <c r="AS14" s="41">
        <f>IF($AM14&gt;9,SMALL($H14:$U14,6),0)</f>
        <v>0</v>
      </c>
      <c r="AT14" s="41">
        <f>IF($AM14&gt;10,SMALL($H14:$U14,7),0)</f>
        <v>0</v>
      </c>
      <c r="AU14" s="41">
        <f>IF($AM14&gt;11,SMALL($I14:$U14,8),0)</f>
        <v>0</v>
      </c>
      <c r="AV14" s="41">
        <f>IF($AM14&gt;12,SMALL($I14:$U14,9),0)</f>
        <v>0</v>
      </c>
    </row>
    <row r="15" spans="1:1024">
      <c r="A15" s="26" t="s">
        <v>14</v>
      </c>
      <c r="B15" s="49">
        <v>14</v>
      </c>
      <c r="C15" s="145">
        <v>14</v>
      </c>
      <c r="D15" s="28"/>
      <c r="E15" s="32">
        <f>F15/4000*1000</f>
        <v>686.50916885939091</v>
      </c>
      <c r="F15" s="29">
        <f>G15-(SUM(AN15:AV15))</f>
        <v>2746.0366754375636</v>
      </c>
      <c r="G15" s="30">
        <f>SUM(H15:U15)</f>
        <v>2746.0366754375636</v>
      </c>
      <c r="H15" s="32"/>
      <c r="I15" s="118"/>
      <c r="J15" s="120">
        <v>810.22970451217998</v>
      </c>
      <c r="K15" s="161"/>
      <c r="L15" s="32"/>
      <c r="M15" s="33"/>
      <c r="N15" s="35"/>
      <c r="O15" s="151">
        <v>935.80697092538355</v>
      </c>
      <c r="P15" s="141"/>
      <c r="Q15" s="35"/>
      <c r="R15" s="59"/>
      <c r="S15" s="134">
        <v>1000</v>
      </c>
      <c r="T15" s="232"/>
      <c r="U15" s="223"/>
      <c r="V15" s="204"/>
      <c r="X15" s="41">
        <f>IF(H15&gt;0,1,0)</f>
        <v>0</v>
      </c>
      <c r="Y15" s="41">
        <f>IF(I15&gt;0,1,0)</f>
        <v>0</v>
      </c>
      <c r="Z15" s="41">
        <f>IF(J15&gt;0,1,0)</f>
        <v>1</v>
      </c>
      <c r="AA15" s="41">
        <f>IF(K15&gt;0,1,0)</f>
        <v>0</v>
      </c>
      <c r="AB15" s="41">
        <f>IF(L15&gt;0,1,0)</f>
        <v>0</v>
      </c>
      <c r="AC15" s="41">
        <f>IF(M15&gt;0,1,0)</f>
        <v>0</v>
      </c>
      <c r="AD15" s="41">
        <f>IF(N15&gt;0,1,0)</f>
        <v>0</v>
      </c>
      <c r="AE15" s="41">
        <f>IF(O15&gt;0,1,0)</f>
        <v>1</v>
      </c>
      <c r="AF15" s="41">
        <f>IF(P15&gt;0,1,0)</f>
        <v>0</v>
      </c>
      <c r="AG15" s="41">
        <f>IF(Q15&gt;0,1,0)</f>
        <v>0</v>
      </c>
      <c r="AH15" s="41">
        <f>IF(R15&gt;0,1,0)</f>
        <v>0</v>
      </c>
      <c r="AI15" s="41">
        <f>IF(S15&gt;0,1,0)</f>
        <v>1</v>
      </c>
      <c r="AJ15" s="41">
        <f>IF(T15&gt;0,1,0)</f>
        <v>0</v>
      </c>
      <c r="AM15" s="41">
        <f>SUM(X15:AK15)</f>
        <v>3</v>
      </c>
      <c r="AN15" s="41">
        <f>IF($AM15&gt;4,SMALL($H15:$U15,1),0)</f>
        <v>0</v>
      </c>
      <c r="AO15" s="41">
        <f>IF($AM15&gt;5,SMALL($H15:$U15,2),0)</f>
        <v>0</v>
      </c>
      <c r="AP15" s="41">
        <f>IF($AM15&gt;6,SMALL($H15:$U15,3),0)</f>
        <v>0</v>
      </c>
      <c r="AQ15" s="41">
        <f>IF($AM15&gt;7,SMALL($H15:$U15,4),0)</f>
        <v>0</v>
      </c>
      <c r="AR15" s="41">
        <f>IF($AM15&gt;8,SMALL($H15:$U15,5),0)</f>
        <v>0</v>
      </c>
      <c r="AS15" s="41">
        <f>IF($AM15&gt;9,SMALL($H15:$U15,6),0)</f>
        <v>0</v>
      </c>
      <c r="AT15" s="41">
        <f>IF($AM15&gt;10,SMALL($H15:$U15,7),0)</f>
        <v>0</v>
      </c>
      <c r="AU15" s="41">
        <f>IF($AM15&gt;11,SMALL($I15:$U15,8),0)</f>
        <v>0</v>
      </c>
      <c r="AV15" s="41">
        <f>IF($AM15&gt;12,SMALL($I15:$U15,9),0)</f>
        <v>0</v>
      </c>
    </row>
    <row r="16" spans="1:1024">
      <c r="A16" s="26" t="s">
        <v>22</v>
      </c>
      <c r="B16" s="49">
        <v>15</v>
      </c>
      <c r="C16" s="145">
        <v>15</v>
      </c>
      <c r="D16" s="28"/>
      <c r="E16" s="32">
        <f>F16/4000*1000</f>
        <v>680.69342311069613</v>
      </c>
      <c r="F16" s="29">
        <f>G16-(SUM(AN16:AV16))</f>
        <v>2722.7736924427845</v>
      </c>
      <c r="G16" s="30">
        <f>SUM(H16:U16)</f>
        <v>2722.7736924427845</v>
      </c>
      <c r="H16" s="56"/>
      <c r="I16" s="118"/>
      <c r="J16" s="5">
        <v>769.22250570526126</v>
      </c>
      <c r="K16" s="5">
        <v>999.78576065094649</v>
      </c>
      <c r="L16" s="5">
        <v>953.76542608657667</v>
      </c>
      <c r="M16" s="33"/>
      <c r="N16" s="32"/>
      <c r="O16" s="46"/>
      <c r="P16" s="139"/>
      <c r="Q16" s="32"/>
      <c r="R16" s="59"/>
      <c r="S16" s="122"/>
      <c r="T16" s="38"/>
      <c r="U16" s="221"/>
      <c r="V16" s="186"/>
      <c r="W16" s="40"/>
      <c r="X16" s="41">
        <f>IF(H16&gt;0,1,0)</f>
        <v>0</v>
      </c>
      <c r="Y16" s="41">
        <f>IF(I16&gt;0,1,0)</f>
        <v>0</v>
      </c>
      <c r="Z16" s="41">
        <f>IF(J16&gt;0,1,0)</f>
        <v>1</v>
      </c>
      <c r="AA16" s="41">
        <f>IF(K16&gt;0,1,0)</f>
        <v>1</v>
      </c>
      <c r="AB16" s="41">
        <f>IF(L16&gt;0,1,0)</f>
        <v>1</v>
      </c>
      <c r="AC16" s="41">
        <f>IF(M16&gt;0,1,0)</f>
        <v>0</v>
      </c>
      <c r="AD16" s="41">
        <f>IF(N16&gt;0,1,0)</f>
        <v>0</v>
      </c>
      <c r="AE16" s="41">
        <f>IF(O16&gt;0,1,0)</f>
        <v>0</v>
      </c>
      <c r="AF16" s="41">
        <f>IF(P16&gt;0,1,0)</f>
        <v>0</v>
      </c>
      <c r="AG16" s="41">
        <f>IF(Q16&gt;0,1,0)</f>
        <v>0</v>
      </c>
      <c r="AH16" s="41">
        <f>IF(R16&gt;0,1,0)</f>
        <v>0</v>
      </c>
      <c r="AI16" s="41">
        <f>IF(S16&gt;0,1,0)</f>
        <v>0</v>
      </c>
      <c r="AJ16" s="41">
        <f>IF(T16&gt;0,1,0)</f>
        <v>0</v>
      </c>
      <c r="AM16" s="41">
        <f>SUM(X16:AK16)</f>
        <v>3</v>
      </c>
      <c r="AN16" s="41">
        <f>IF($AM16&gt;4,SMALL($H16:$U16,1),0)</f>
        <v>0</v>
      </c>
      <c r="AO16" s="41">
        <f>IF($AM16&gt;5,SMALL($H16:$U16,2),0)</f>
        <v>0</v>
      </c>
      <c r="AP16" s="41">
        <f>IF($AM16&gt;6,SMALL($H16:$U16,3),0)</f>
        <v>0</v>
      </c>
      <c r="AQ16" s="41">
        <f>IF($AM16&gt;7,SMALL($H16:$U16,4),0)</f>
        <v>0</v>
      </c>
      <c r="AR16" s="41">
        <f>IF($AM16&gt;8,SMALL($H16:$U16,5),0)</f>
        <v>0</v>
      </c>
      <c r="AS16" s="41">
        <f>IF($AM16&gt;9,SMALL($H16:$U16,6),0)</f>
        <v>0</v>
      </c>
      <c r="AT16" s="41">
        <f>IF($AM16&gt;10,SMALL($H16:$U16,7),0)</f>
        <v>0</v>
      </c>
      <c r="AU16" s="41">
        <f>IF($AM16&gt;11,SMALL($I16:$U16,8),0)</f>
        <v>0</v>
      </c>
      <c r="AV16" s="41">
        <f>IF($AM16&gt;12,SMALL($I16:$U16,9),0)</f>
        <v>0</v>
      </c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53"/>
      <c r="JA16" s="53"/>
      <c r="JB16" s="53"/>
      <c r="JC16" s="53"/>
      <c r="JD16" s="53"/>
      <c r="JE16" s="53"/>
      <c r="JF16" s="53"/>
      <c r="JG16" s="53"/>
      <c r="JH16" s="53"/>
      <c r="JI16" s="53"/>
      <c r="JJ16" s="53"/>
      <c r="JK16" s="53"/>
      <c r="JL16" s="53"/>
      <c r="JM16" s="53"/>
      <c r="JN16" s="53"/>
      <c r="JO16" s="53"/>
      <c r="JP16" s="53"/>
      <c r="JQ16" s="53"/>
      <c r="JR16" s="53"/>
      <c r="JS16" s="53"/>
      <c r="JT16" s="53"/>
      <c r="JU16" s="53"/>
      <c r="JV16" s="53"/>
      <c r="JW16" s="53"/>
      <c r="JX16" s="53"/>
      <c r="JY16" s="53"/>
      <c r="JZ16" s="53"/>
      <c r="KA16" s="53"/>
      <c r="KB16" s="53"/>
      <c r="KC16" s="53"/>
      <c r="KD16" s="53"/>
      <c r="KE16" s="53"/>
      <c r="KF16" s="53"/>
      <c r="KG16" s="53"/>
      <c r="KH16" s="53"/>
      <c r="KI16" s="53"/>
      <c r="KJ16" s="53"/>
      <c r="KK16" s="53"/>
      <c r="KL16" s="53"/>
      <c r="KM16" s="53"/>
      <c r="KN16" s="53"/>
      <c r="KO16" s="53"/>
      <c r="KP16" s="53"/>
      <c r="KQ16" s="53"/>
      <c r="KR16" s="53"/>
      <c r="KS16" s="53"/>
      <c r="KT16" s="53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3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53"/>
      <c r="NJ16" s="53"/>
      <c r="NK16" s="53"/>
      <c r="NL16" s="53"/>
      <c r="NM16" s="53"/>
      <c r="NN16" s="53"/>
      <c r="NO16" s="53"/>
      <c r="NP16" s="53"/>
      <c r="NQ16" s="53"/>
      <c r="NR16" s="53"/>
      <c r="NS16" s="53"/>
      <c r="NT16" s="53"/>
      <c r="NU16" s="53"/>
      <c r="NV16" s="53"/>
      <c r="NW16" s="53"/>
      <c r="NX16" s="53"/>
      <c r="NY16" s="53"/>
      <c r="NZ16" s="53"/>
      <c r="OA16" s="53"/>
      <c r="OB16" s="53"/>
      <c r="OC16" s="53"/>
      <c r="OD16" s="53"/>
      <c r="OE16" s="53"/>
      <c r="OF16" s="53"/>
      <c r="OG16" s="53"/>
      <c r="OH16" s="53"/>
      <c r="OI16" s="53"/>
      <c r="OJ16" s="53"/>
      <c r="OK16" s="53"/>
      <c r="OL16" s="53"/>
      <c r="OM16" s="53"/>
      <c r="ON16" s="53"/>
      <c r="OO16" s="53"/>
      <c r="OP16" s="53"/>
      <c r="OQ16" s="53"/>
      <c r="OR16" s="53"/>
      <c r="OS16" s="53"/>
      <c r="OT16" s="53"/>
      <c r="OU16" s="53"/>
      <c r="OV16" s="53"/>
      <c r="OW16" s="53"/>
      <c r="OX16" s="53"/>
      <c r="OY16" s="53"/>
      <c r="OZ16" s="53"/>
      <c r="PA16" s="53"/>
      <c r="PB16" s="53"/>
      <c r="PC16" s="53"/>
      <c r="PD16" s="53"/>
      <c r="PE16" s="53"/>
      <c r="PF16" s="53"/>
      <c r="PG16" s="53"/>
      <c r="PH16" s="53"/>
      <c r="PI16" s="53"/>
      <c r="PJ16" s="53"/>
      <c r="PK16" s="53"/>
      <c r="PL16" s="53"/>
      <c r="PM16" s="53"/>
      <c r="PN16" s="53"/>
      <c r="PO16" s="53"/>
      <c r="PP16" s="53"/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3"/>
      <c r="QB16" s="53"/>
      <c r="QC16" s="53"/>
      <c r="QD16" s="53"/>
      <c r="QE16" s="53"/>
      <c r="QF16" s="53"/>
      <c r="QG16" s="53"/>
      <c r="QH16" s="53"/>
      <c r="QI16" s="53"/>
      <c r="QJ16" s="53"/>
      <c r="QK16" s="53"/>
      <c r="QL16" s="53"/>
      <c r="QM16" s="53"/>
      <c r="QN16" s="53"/>
      <c r="QO16" s="53"/>
      <c r="QP16" s="53"/>
      <c r="QQ16" s="53"/>
      <c r="QR16" s="53"/>
      <c r="QS16" s="53"/>
      <c r="QT16" s="53"/>
      <c r="QU16" s="53"/>
      <c r="QV16" s="53"/>
      <c r="QW16" s="53"/>
      <c r="QX16" s="53"/>
      <c r="QY16" s="53"/>
      <c r="QZ16" s="53"/>
      <c r="RA16" s="53"/>
      <c r="RB16" s="53"/>
      <c r="RC16" s="53"/>
      <c r="RD16" s="53"/>
      <c r="RE16" s="53"/>
      <c r="RF16" s="53"/>
      <c r="RG16" s="53"/>
      <c r="RH16" s="53"/>
      <c r="RI16" s="53"/>
      <c r="RJ16" s="53"/>
      <c r="RK16" s="53"/>
      <c r="RL16" s="53"/>
      <c r="RM16" s="53"/>
      <c r="RN16" s="53"/>
      <c r="RO16" s="53"/>
      <c r="RP16" s="53"/>
      <c r="RQ16" s="53"/>
      <c r="RR16" s="53"/>
      <c r="RS16" s="53"/>
      <c r="RT16" s="53"/>
      <c r="RU16" s="53"/>
      <c r="RV16" s="53"/>
      <c r="RW16" s="53"/>
      <c r="RX16" s="53"/>
      <c r="RY16" s="53"/>
      <c r="RZ16" s="53"/>
      <c r="SA16" s="53"/>
      <c r="SB16" s="53"/>
      <c r="SC16" s="53"/>
      <c r="SD16" s="53"/>
      <c r="SE16" s="53"/>
      <c r="SF16" s="53"/>
      <c r="SG16" s="53"/>
      <c r="SH16" s="53"/>
      <c r="SI16" s="53"/>
      <c r="SJ16" s="53"/>
      <c r="SK16" s="53"/>
      <c r="SL16" s="53"/>
      <c r="SM16" s="53"/>
      <c r="SN16" s="53"/>
      <c r="SO16" s="53"/>
      <c r="SP16" s="53"/>
      <c r="SQ16" s="53"/>
      <c r="SR16" s="53"/>
      <c r="SS16" s="53"/>
      <c r="ST16" s="53"/>
      <c r="SU16" s="53"/>
      <c r="SV16" s="53"/>
      <c r="SW16" s="53"/>
      <c r="SX16" s="53"/>
      <c r="SY16" s="53"/>
      <c r="SZ16" s="53"/>
      <c r="TA16" s="53"/>
      <c r="TB16" s="53"/>
      <c r="TC16" s="53"/>
      <c r="TD16" s="53"/>
      <c r="TE16" s="53"/>
      <c r="TF16" s="53"/>
      <c r="TG16" s="53"/>
      <c r="TH16" s="53"/>
      <c r="TI16" s="53"/>
      <c r="TJ16" s="53"/>
      <c r="TK16" s="53"/>
      <c r="TL16" s="53"/>
      <c r="TM16" s="53"/>
      <c r="TN16" s="53"/>
      <c r="TO16" s="53"/>
      <c r="TP16" s="53"/>
      <c r="TQ16" s="53"/>
      <c r="TR16" s="53"/>
      <c r="TS16" s="53"/>
      <c r="TT16" s="53"/>
      <c r="TU16" s="53"/>
      <c r="TV16" s="53"/>
      <c r="TW16" s="53"/>
      <c r="TX16" s="53"/>
      <c r="TY16" s="53"/>
      <c r="TZ16" s="53"/>
      <c r="UA16" s="53"/>
      <c r="UB16" s="53"/>
      <c r="UC16" s="53"/>
      <c r="UD16" s="53"/>
      <c r="UE16" s="53"/>
      <c r="UF16" s="53"/>
      <c r="UG16" s="53"/>
      <c r="UH16" s="53"/>
      <c r="UI16" s="53"/>
      <c r="UJ16" s="53"/>
      <c r="UK16" s="53"/>
      <c r="UL16" s="53"/>
      <c r="UM16" s="53"/>
      <c r="UN16" s="53"/>
      <c r="UO16" s="53"/>
      <c r="UP16" s="53"/>
      <c r="UQ16" s="53"/>
      <c r="UR16" s="53"/>
      <c r="US16" s="53"/>
      <c r="UT16" s="53"/>
      <c r="UU16" s="53"/>
      <c r="UV16" s="53"/>
      <c r="UW16" s="53"/>
      <c r="UX16" s="53"/>
      <c r="UY16" s="53"/>
      <c r="UZ16" s="53"/>
      <c r="VA16" s="53"/>
      <c r="VB16" s="53"/>
      <c r="VC16" s="53"/>
      <c r="VD16" s="53"/>
      <c r="VE16" s="53"/>
      <c r="VF16" s="53"/>
      <c r="VG16" s="53"/>
      <c r="VH16" s="53"/>
      <c r="VI16" s="53"/>
      <c r="VJ16" s="53"/>
      <c r="VK16" s="53"/>
      <c r="VL16" s="53"/>
      <c r="VM16" s="53"/>
      <c r="VN16" s="53"/>
      <c r="VO16" s="53"/>
      <c r="VP16" s="53"/>
      <c r="VQ16" s="53"/>
      <c r="VR16" s="53"/>
      <c r="VS16" s="53"/>
      <c r="VT16" s="53"/>
      <c r="VU16" s="53"/>
      <c r="VV16" s="53"/>
      <c r="VW16" s="53"/>
      <c r="VX16" s="53"/>
      <c r="VY16" s="53"/>
      <c r="VZ16" s="53"/>
      <c r="WA16" s="53"/>
      <c r="WB16" s="53"/>
      <c r="WC16" s="53"/>
      <c r="WD16" s="53"/>
      <c r="WE16" s="53"/>
      <c r="WF16" s="53"/>
      <c r="WG16" s="53"/>
      <c r="WH16" s="53"/>
      <c r="WI16" s="53"/>
      <c r="WJ16" s="53"/>
      <c r="WK16" s="53"/>
      <c r="WL16" s="53"/>
      <c r="WM16" s="53"/>
      <c r="WN16" s="53"/>
      <c r="WO16" s="53"/>
      <c r="WP16" s="53"/>
      <c r="WQ16" s="53"/>
      <c r="WR16" s="53"/>
      <c r="WS16" s="53"/>
      <c r="WT16" s="53"/>
      <c r="WU16" s="53"/>
      <c r="WV16" s="53"/>
      <c r="WW16" s="53"/>
      <c r="WX16" s="53"/>
      <c r="WY16" s="53"/>
      <c r="WZ16" s="53"/>
      <c r="XA16" s="53"/>
      <c r="XB16" s="53"/>
      <c r="XC16" s="53"/>
      <c r="XD16" s="53"/>
      <c r="XE16" s="53"/>
      <c r="XF16" s="53"/>
      <c r="XG16" s="53"/>
      <c r="XH16" s="53"/>
      <c r="XI16" s="53"/>
      <c r="XJ16" s="53"/>
      <c r="XK16" s="53"/>
      <c r="XL16" s="53"/>
      <c r="XM16" s="53"/>
      <c r="XN16" s="53"/>
      <c r="XO16" s="53"/>
      <c r="XP16" s="53"/>
      <c r="XQ16" s="53"/>
      <c r="XR16" s="53"/>
      <c r="XS16" s="53"/>
      <c r="XT16" s="53"/>
      <c r="XU16" s="53"/>
      <c r="XV16" s="53"/>
      <c r="XW16" s="53"/>
      <c r="XX16" s="53"/>
      <c r="XY16" s="53"/>
      <c r="XZ16" s="53"/>
      <c r="YA16" s="53"/>
      <c r="YB16" s="53"/>
      <c r="YC16" s="53"/>
      <c r="YD16" s="53"/>
      <c r="YE16" s="53"/>
      <c r="YF16" s="53"/>
      <c r="YG16" s="53"/>
      <c r="YH16" s="53"/>
      <c r="YI16" s="53"/>
      <c r="YJ16" s="53"/>
      <c r="YK16" s="53"/>
      <c r="YL16" s="53"/>
      <c r="YM16" s="53"/>
      <c r="YN16" s="53"/>
      <c r="YO16" s="53"/>
      <c r="YP16" s="53"/>
      <c r="YQ16" s="53"/>
      <c r="YR16" s="53"/>
      <c r="YS16" s="53"/>
      <c r="YT16" s="53"/>
      <c r="YU16" s="53"/>
      <c r="YV16" s="53"/>
      <c r="YW16" s="53"/>
      <c r="YX16" s="53"/>
      <c r="YY16" s="53"/>
      <c r="YZ16" s="53"/>
      <c r="ZA16" s="53"/>
      <c r="ZB16" s="53"/>
      <c r="ZC16" s="53"/>
      <c r="ZD16" s="53"/>
      <c r="ZE16" s="53"/>
      <c r="ZF16" s="53"/>
      <c r="ZG16" s="53"/>
      <c r="ZH16" s="53"/>
      <c r="ZI16" s="53"/>
      <c r="ZJ16" s="53"/>
      <c r="ZK16" s="53"/>
      <c r="ZL16" s="53"/>
      <c r="ZM16" s="53"/>
      <c r="ZN16" s="53"/>
      <c r="ZO16" s="53"/>
      <c r="ZP16" s="53"/>
      <c r="ZQ16" s="53"/>
      <c r="ZR16" s="53"/>
      <c r="ZS16" s="53"/>
      <c r="ZT16" s="53"/>
      <c r="ZU16" s="53"/>
      <c r="ZV16" s="53"/>
      <c r="ZW16" s="53"/>
      <c r="ZX16" s="53"/>
      <c r="ZY16" s="53"/>
      <c r="ZZ16" s="53"/>
      <c r="AAA16" s="53"/>
      <c r="AAB16" s="53"/>
      <c r="AAC16" s="53"/>
      <c r="AAD16" s="53"/>
      <c r="AAE16" s="53"/>
      <c r="AAF16" s="53"/>
      <c r="AAG16" s="53"/>
      <c r="AAH16" s="53"/>
      <c r="AAI16" s="53"/>
      <c r="AAJ16" s="53"/>
      <c r="AAK16" s="53"/>
      <c r="AAL16" s="53"/>
      <c r="AAM16" s="53"/>
      <c r="AAN16" s="53"/>
      <c r="AAO16" s="53"/>
      <c r="AAP16" s="53"/>
      <c r="AAQ16" s="53"/>
      <c r="AAR16" s="53"/>
      <c r="AAS16" s="53"/>
      <c r="AAT16" s="53"/>
      <c r="AAU16" s="53"/>
      <c r="AAV16" s="53"/>
      <c r="AAW16" s="53"/>
      <c r="AAX16" s="53"/>
      <c r="AAY16" s="53"/>
      <c r="AAZ16" s="53"/>
      <c r="ABA16" s="53"/>
      <c r="ABB16" s="53"/>
      <c r="ABC16" s="53"/>
      <c r="ABD16" s="53"/>
      <c r="ABE16" s="53"/>
      <c r="ABF16" s="53"/>
      <c r="ABG16" s="53"/>
      <c r="ABH16" s="53"/>
      <c r="ABI16" s="53"/>
      <c r="ABJ16" s="53"/>
      <c r="ABK16" s="53"/>
      <c r="ABL16" s="53"/>
      <c r="ABM16" s="53"/>
      <c r="ABN16" s="53"/>
      <c r="ABO16" s="53"/>
      <c r="ABP16" s="53"/>
      <c r="ABQ16" s="53"/>
      <c r="ABR16" s="53"/>
      <c r="ABS16" s="53"/>
      <c r="ABT16" s="53"/>
      <c r="ABU16" s="53"/>
      <c r="ABV16" s="53"/>
      <c r="ABW16" s="53"/>
      <c r="ABX16" s="53"/>
      <c r="ABY16" s="53"/>
      <c r="ABZ16" s="53"/>
      <c r="ACA16" s="53"/>
      <c r="ACB16" s="53"/>
      <c r="ACC16" s="53"/>
      <c r="ACD16" s="53"/>
      <c r="ACE16" s="53"/>
      <c r="ACF16" s="53"/>
      <c r="ACG16" s="53"/>
      <c r="ACH16" s="53"/>
      <c r="ACI16" s="53"/>
      <c r="ACJ16" s="53"/>
      <c r="ACK16" s="53"/>
      <c r="ACL16" s="53"/>
      <c r="ACM16" s="53"/>
      <c r="ACN16" s="53"/>
      <c r="ACO16" s="53"/>
      <c r="ACP16" s="53"/>
      <c r="ACQ16" s="53"/>
      <c r="ACR16" s="53"/>
      <c r="ACS16" s="53"/>
      <c r="ACT16" s="53"/>
      <c r="ACU16" s="53"/>
      <c r="ACV16" s="53"/>
      <c r="ACW16" s="53"/>
      <c r="ACX16" s="53"/>
      <c r="ACY16" s="53"/>
      <c r="ACZ16" s="53"/>
      <c r="ADA16" s="53"/>
      <c r="ADB16" s="53"/>
      <c r="ADC16" s="53"/>
      <c r="ADD16" s="53"/>
      <c r="ADE16" s="53"/>
      <c r="ADF16" s="53"/>
      <c r="ADG16" s="53"/>
      <c r="ADH16" s="53"/>
      <c r="ADI16" s="53"/>
      <c r="ADJ16" s="53"/>
      <c r="ADK16" s="53"/>
      <c r="ADL16" s="53"/>
      <c r="ADM16" s="53"/>
      <c r="ADN16" s="53"/>
      <c r="ADO16" s="53"/>
      <c r="ADP16" s="53"/>
      <c r="ADQ16" s="53"/>
      <c r="ADR16" s="53"/>
      <c r="ADS16" s="53"/>
      <c r="ADT16" s="53"/>
      <c r="ADU16" s="53"/>
      <c r="ADV16" s="53"/>
      <c r="ADW16" s="53"/>
      <c r="ADX16" s="53"/>
      <c r="ADY16" s="53"/>
      <c r="ADZ16" s="53"/>
      <c r="AEA16" s="53"/>
      <c r="AEB16" s="53"/>
      <c r="AEC16" s="53"/>
      <c r="AED16" s="53"/>
      <c r="AEE16" s="53"/>
      <c r="AEF16" s="53"/>
      <c r="AEG16" s="53"/>
      <c r="AEH16" s="53"/>
      <c r="AEI16" s="53"/>
      <c r="AEJ16" s="53"/>
      <c r="AEK16" s="53"/>
      <c r="AEL16" s="53"/>
      <c r="AEM16" s="53"/>
      <c r="AEN16" s="53"/>
      <c r="AEO16" s="53"/>
      <c r="AEP16" s="53"/>
      <c r="AEQ16" s="53"/>
      <c r="AER16" s="53"/>
      <c r="AES16" s="53"/>
      <c r="AET16" s="53"/>
      <c r="AEU16" s="53"/>
      <c r="AEV16" s="53"/>
      <c r="AEW16" s="53"/>
      <c r="AEX16" s="53"/>
      <c r="AEY16" s="53"/>
      <c r="AEZ16" s="53"/>
      <c r="AFA16" s="53"/>
      <c r="AFB16" s="53"/>
      <c r="AFC16" s="53"/>
      <c r="AFD16" s="53"/>
      <c r="AFE16" s="53"/>
      <c r="AFF16" s="53"/>
      <c r="AFG16" s="53"/>
      <c r="AFH16" s="53"/>
      <c r="AFI16" s="53"/>
      <c r="AFJ16" s="53"/>
      <c r="AFK16" s="53"/>
      <c r="AFL16" s="53"/>
      <c r="AFM16" s="53"/>
      <c r="AFN16" s="53"/>
      <c r="AFO16" s="53"/>
      <c r="AFP16" s="53"/>
      <c r="AFQ16" s="53"/>
      <c r="AFR16" s="53"/>
      <c r="AFS16" s="53"/>
      <c r="AFT16" s="53"/>
      <c r="AFU16" s="53"/>
      <c r="AFV16" s="53"/>
      <c r="AFW16" s="53"/>
      <c r="AFX16" s="53"/>
      <c r="AFY16" s="53"/>
      <c r="AFZ16" s="53"/>
      <c r="AGA16" s="53"/>
      <c r="AGB16" s="53"/>
      <c r="AGC16" s="53"/>
      <c r="AGD16" s="53"/>
      <c r="AGE16" s="53"/>
      <c r="AGF16" s="53"/>
      <c r="AGG16" s="53"/>
      <c r="AGH16" s="53"/>
      <c r="AGI16" s="53"/>
      <c r="AGJ16" s="53"/>
      <c r="AGK16" s="53"/>
      <c r="AGL16" s="53"/>
      <c r="AGM16" s="53"/>
      <c r="AGN16" s="53"/>
      <c r="AGO16" s="53"/>
      <c r="AGP16" s="53"/>
      <c r="AGQ16" s="53"/>
      <c r="AGR16" s="53"/>
      <c r="AGS16" s="53"/>
      <c r="AGT16" s="53"/>
      <c r="AGU16" s="53"/>
      <c r="AGV16" s="53"/>
      <c r="AGW16" s="53"/>
      <c r="AGX16" s="53"/>
      <c r="AGY16" s="53"/>
      <c r="AGZ16" s="53"/>
      <c r="AHA16" s="53"/>
      <c r="AHB16" s="53"/>
      <c r="AHC16" s="53"/>
      <c r="AHD16" s="53"/>
      <c r="AHE16" s="53"/>
      <c r="AHF16" s="53"/>
      <c r="AHG16" s="53"/>
      <c r="AHH16" s="53"/>
      <c r="AHI16" s="53"/>
      <c r="AHJ16" s="53"/>
      <c r="AHK16" s="53"/>
      <c r="AHL16" s="53"/>
      <c r="AHM16" s="53"/>
      <c r="AHN16" s="53"/>
      <c r="AHO16" s="53"/>
      <c r="AHP16" s="53"/>
      <c r="AHQ16" s="53"/>
      <c r="AHR16" s="53"/>
      <c r="AHS16" s="53"/>
      <c r="AHT16" s="53"/>
      <c r="AHU16" s="53"/>
      <c r="AHV16" s="53"/>
      <c r="AHW16" s="53"/>
      <c r="AHX16" s="53"/>
      <c r="AHY16" s="53"/>
      <c r="AHZ16" s="53"/>
      <c r="AIA16" s="53"/>
      <c r="AIB16" s="53"/>
      <c r="AIC16" s="53"/>
      <c r="AID16" s="53"/>
      <c r="AIE16" s="53"/>
      <c r="AIF16" s="53"/>
      <c r="AIG16" s="53"/>
      <c r="AIH16" s="53"/>
      <c r="AII16" s="53"/>
      <c r="AIJ16" s="53"/>
      <c r="AIK16" s="53"/>
      <c r="AIL16" s="53"/>
      <c r="AIM16" s="53"/>
      <c r="AIN16" s="53"/>
      <c r="AIO16" s="53"/>
      <c r="AIP16" s="53"/>
      <c r="AIQ16" s="53"/>
      <c r="AIR16" s="53"/>
      <c r="AIS16" s="53"/>
      <c r="AIT16" s="53"/>
      <c r="AIU16" s="53"/>
      <c r="AIV16" s="53"/>
      <c r="AIW16" s="53"/>
      <c r="AIX16" s="53"/>
      <c r="AIY16" s="53"/>
      <c r="AIZ16" s="53"/>
      <c r="AJA16" s="53"/>
      <c r="AJB16" s="53"/>
      <c r="AJC16" s="53"/>
      <c r="AJD16" s="53"/>
      <c r="AJE16" s="53"/>
      <c r="AJF16" s="53"/>
      <c r="AJG16" s="53"/>
      <c r="AJH16" s="53"/>
      <c r="AJI16" s="53"/>
      <c r="AJJ16" s="53"/>
      <c r="AJK16" s="53"/>
      <c r="AJL16" s="53"/>
      <c r="AJM16" s="53"/>
      <c r="AJN16" s="53"/>
      <c r="AJO16" s="53"/>
      <c r="AJP16" s="53"/>
      <c r="AJQ16" s="53"/>
      <c r="AJR16" s="53"/>
      <c r="AJS16" s="53"/>
      <c r="AJT16" s="53"/>
      <c r="AJU16" s="53"/>
      <c r="AJV16" s="53"/>
      <c r="AJW16" s="53"/>
      <c r="AJX16" s="53"/>
      <c r="AJY16" s="53"/>
      <c r="AJZ16" s="53"/>
      <c r="AKA16" s="53"/>
      <c r="AKB16" s="53"/>
      <c r="AKC16" s="53"/>
      <c r="AKD16" s="53"/>
      <c r="AKE16" s="53"/>
      <c r="AKF16" s="53"/>
      <c r="AKG16" s="53"/>
      <c r="AKH16" s="53"/>
      <c r="AKI16" s="53"/>
      <c r="AKJ16" s="53"/>
      <c r="AKK16" s="53"/>
      <c r="AKL16" s="53"/>
      <c r="AKM16" s="53"/>
      <c r="AKN16" s="53"/>
      <c r="AKO16" s="53"/>
      <c r="AKP16" s="53"/>
      <c r="AKQ16" s="53"/>
      <c r="AKR16" s="53"/>
      <c r="AKS16" s="53"/>
      <c r="AKT16" s="53"/>
      <c r="AKU16" s="53"/>
      <c r="AKV16" s="53"/>
      <c r="AKW16" s="53"/>
      <c r="AKX16" s="53"/>
      <c r="AKY16" s="53"/>
      <c r="AKZ16" s="53"/>
      <c r="ALA16" s="53"/>
      <c r="ALB16" s="53"/>
      <c r="ALC16" s="53"/>
      <c r="ALD16" s="53"/>
      <c r="ALE16" s="53"/>
      <c r="ALF16" s="53"/>
      <c r="ALG16" s="53"/>
      <c r="ALH16" s="53"/>
      <c r="ALI16" s="53"/>
      <c r="ALJ16" s="53"/>
      <c r="ALK16" s="53"/>
      <c r="ALL16" s="53"/>
      <c r="ALM16" s="53"/>
      <c r="ALN16" s="53"/>
      <c r="ALO16" s="53"/>
      <c r="ALP16" s="53"/>
      <c r="ALQ16" s="53"/>
      <c r="ALR16" s="53"/>
      <c r="ALS16" s="53"/>
      <c r="ALT16" s="53"/>
      <c r="ALU16" s="53"/>
      <c r="ALV16" s="53"/>
      <c r="ALW16" s="53"/>
      <c r="ALX16" s="53"/>
      <c r="ALY16" s="53"/>
      <c r="ALZ16" s="53"/>
      <c r="AMA16" s="53"/>
      <c r="AMB16" s="53"/>
      <c r="AMC16" s="53"/>
      <c r="AMD16" s="53"/>
      <c r="AME16" s="53"/>
      <c r="AMF16" s="53"/>
      <c r="AMG16" s="53"/>
      <c r="AMH16" s="53"/>
      <c r="AMI16" s="53"/>
      <c r="AMJ16" s="53"/>
    </row>
    <row r="17" spans="1:48">
      <c r="A17" s="57" t="s">
        <v>30</v>
      </c>
      <c r="B17" s="49">
        <v>16</v>
      </c>
      <c r="C17" s="145">
        <v>16</v>
      </c>
      <c r="D17" s="28"/>
      <c r="E17" s="32">
        <f>F17/4000*1000</f>
        <v>678.96377345172937</v>
      </c>
      <c r="F17" s="29">
        <f>G17-(SUM(AN17:AV17))</f>
        <v>2715.8550938069175</v>
      </c>
      <c r="G17" s="30">
        <f>SUM(H17:U17)</f>
        <v>2715.8550938069175</v>
      </c>
      <c r="H17" s="31"/>
      <c r="I17" s="32"/>
      <c r="J17" s="32"/>
      <c r="K17" s="161">
        <v>892.51793055447467</v>
      </c>
      <c r="L17" s="76"/>
      <c r="M17" s="50"/>
      <c r="N17" s="32"/>
      <c r="O17" s="121">
        <v>879.53268550665609</v>
      </c>
      <c r="P17" s="146"/>
      <c r="Q17" s="118"/>
      <c r="R17" s="182">
        <v>943.80447774578681</v>
      </c>
      <c r="S17" s="191"/>
      <c r="T17" s="118"/>
      <c r="U17" s="221"/>
      <c r="V17" s="186"/>
      <c r="X17" s="41">
        <f>IF(H17&gt;0,1,0)</f>
        <v>0</v>
      </c>
      <c r="Y17" s="41">
        <f>IF(I17&gt;0,1,0)</f>
        <v>0</v>
      </c>
      <c r="Z17" s="41">
        <f>IF(J17&gt;0,1,0)</f>
        <v>0</v>
      </c>
      <c r="AA17" s="41">
        <f>IF(K17&gt;0,1,0)</f>
        <v>1</v>
      </c>
      <c r="AB17" s="41">
        <f>IF(L17&gt;0,1,0)</f>
        <v>0</v>
      </c>
      <c r="AC17" s="41">
        <f>IF(M17&gt;0,1,0)</f>
        <v>0</v>
      </c>
      <c r="AD17" s="41">
        <f>IF(N17&gt;0,1,0)</f>
        <v>0</v>
      </c>
      <c r="AE17" s="41">
        <f>IF(O17&gt;0,1,0)</f>
        <v>1</v>
      </c>
      <c r="AF17" s="41">
        <f>IF(P17&gt;0,1,0)</f>
        <v>0</v>
      </c>
      <c r="AG17" s="41">
        <f>IF(Q17&gt;0,1,0)</f>
        <v>0</v>
      </c>
      <c r="AH17" s="41">
        <f>IF(R17&gt;0,1,0)</f>
        <v>1</v>
      </c>
      <c r="AI17" s="41">
        <f>IF(S17&gt;0,1,0)</f>
        <v>0</v>
      </c>
      <c r="AJ17" s="41">
        <f>IF(T17&gt;0,1,0)</f>
        <v>0</v>
      </c>
      <c r="AM17" s="41">
        <f>SUM(X17:AK17)</f>
        <v>3</v>
      </c>
      <c r="AN17" s="41">
        <f>IF($AM17&gt;4,SMALL($H17:$U17,1),0)</f>
        <v>0</v>
      </c>
      <c r="AO17" s="41">
        <f>IF($AM17&gt;5,SMALL($H17:$U17,2),0)</f>
        <v>0</v>
      </c>
      <c r="AP17" s="41">
        <f>IF($AM17&gt;6,SMALL($H17:$U17,3),0)</f>
        <v>0</v>
      </c>
      <c r="AQ17" s="41">
        <f>IF($AM17&gt;7,SMALL($H17:$U17,4),0)</f>
        <v>0</v>
      </c>
      <c r="AR17" s="41">
        <f>IF($AM17&gt;8,SMALL($H17:$U17,5),0)</f>
        <v>0</v>
      </c>
      <c r="AS17" s="41">
        <f>IF($AM17&gt;9,SMALL($H17:$U17,6),0)</f>
        <v>0</v>
      </c>
      <c r="AT17" s="41">
        <f>IF($AM17&gt;10,SMALL($H17:$U17,7),0)</f>
        <v>0</v>
      </c>
      <c r="AU17" s="41">
        <f>IF($AM17&gt;11,SMALL($I17:$U17,8),0)</f>
        <v>0</v>
      </c>
      <c r="AV17" s="41">
        <f>IF(AF17&gt;0,1,0)</f>
        <v>0</v>
      </c>
    </row>
    <row r="18" spans="1:48">
      <c r="A18" s="57" t="s">
        <v>37</v>
      </c>
      <c r="B18" s="49">
        <v>17</v>
      </c>
      <c r="C18" s="145">
        <v>17</v>
      </c>
      <c r="D18" s="28"/>
      <c r="E18" s="32">
        <f>F18/4000*1000</f>
        <v>675.26293948884768</v>
      </c>
      <c r="F18" s="29">
        <f>G18-(SUM(AN18:AV18))</f>
        <v>2701.0517579553907</v>
      </c>
      <c r="G18" s="30">
        <f>SUM(H18:U18)</f>
        <v>2701.0517579553907</v>
      </c>
      <c r="H18" s="31"/>
      <c r="I18" s="46"/>
      <c r="J18" s="31"/>
      <c r="K18" s="132">
        <v>888.25979025861136</v>
      </c>
      <c r="L18" s="35"/>
      <c r="M18" s="120">
        <v>937.52769708367157</v>
      </c>
      <c r="N18" s="75"/>
      <c r="O18" s="121">
        <v>875.26427061310778</v>
      </c>
      <c r="P18" s="142"/>
      <c r="Q18" s="56"/>
      <c r="R18" s="59"/>
      <c r="S18" s="189"/>
      <c r="T18" s="233"/>
      <c r="U18" s="121"/>
      <c r="V18" s="186"/>
      <c r="X18" s="41">
        <f>IF(H18&gt;0,1,0)</f>
        <v>0</v>
      </c>
      <c r="Y18" s="41">
        <f>IF(I18&gt;0,1,0)</f>
        <v>0</v>
      </c>
      <c r="Z18" s="41">
        <f>IF(J18&gt;0,1,0)</f>
        <v>0</v>
      </c>
      <c r="AA18" s="41">
        <f>IF(K18&gt;0,1,0)</f>
        <v>1</v>
      </c>
      <c r="AB18" s="41">
        <f>IF(L18&gt;0,1,0)</f>
        <v>0</v>
      </c>
      <c r="AC18" s="41">
        <f>IF(M18&gt;0,1,0)</f>
        <v>1</v>
      </c>
      <c r="AD18" s="41">
        <f>IF(N18&gt;0,1,0)</f>
        <v>0</v>
      </c>
      <c r="AE18" s="41">
        <f>IF(O18&gt;0,1,0)</f>
        <v>1</v>
      </c>
      <c r="AF18" s="41">
        <f>IF(P18&gt;0,1,0)</f>
        <v>0</v>
      </c>
      <c r="AG18" s="41">
        <f>IF(P18&gt;0,1,0)</f>
        <v>0</v>
      </c>
      <c r="AH18" s="41">
        <f>IF(R18&gt;0,1,0)</f>
        <v>0</v>
      </c>
      <c r="AI18" s="41">
        <f>IF(S18&gt;0,1,0)</f>
        <v>0</v>
      </c>
      <c r="AJ18" s="41">
        <f>IF(T18&gt;0,1,0)</f>
        <v>0</v>
      </c>
      <c r="AM18" s="41">
        <f>SUM(X18:AK18)</f>
        <v>3</v>
      </c>
      <c r="AN18" s="41">
        <f>IF($AM18&gt;4,SMALL($H18:$U18,1),0)</f>
        <v>0</v>
      </c>
      <c r="AO18" s="41">
        <f>IF($AM18&gt;5,SMALL($H18:$U18,2),0)</f>
        <v>0</v>
      </c>
      <c r="AP18" s="41">
        <f>IF($AM18&gt;6,SMALL($H18:$U18,3),0)</f>
        <v>0</v>
      </c>
      <c r="AQ18" s="41">
        <f>IF($AM18&gt;7,SMALL($H18:$U18,4),0)</f>
        <v>0</v>
      </c>
      <c r="AR18" s="41">
        <f>IF($AM18&gt;8,SMALL($H18:$U18,5),0)</f>
        <v>0</v>
      </c>
      <c r="AS18" s="41">
        <f>IF($AM18&gt;9,SMALL($H18:$U18,6),0)</f>
        <v>0</v>
      </c>
      <c r="AT18" s="41">
        <f>IF($AM18&gt;10,SMALL($H18:$U18,7),0)</f>
        <v>0</v>
      </c>
      <c r="AU18" s="41">
        <f>IF($AM18&gt;11,SMALL($I18:$U18,8),0)</f>
        <v>0</v>
      </c>
      <c r="AV18" s="41">
        <f>IF($AM18&gt;12,SMALL($I18:$U18,9),0)</f>
        <v>0</v>
      </c>
    </row>
    <row r="19" spans="1:48">
      <c r="A19" s="57" t="s">
        <v>35</v>
      </c>
      <c r="B19" s="49">
        <v>18</v>
      </c>
      <c r="C19" s="145">
        <v>18</v>
      </c>
      <c r="D19" s="28"/>
      <c r="E19" s="32">
        <f>F19/4000*1000</f>
        <v>664.74308173011923</v>
      </c>
      <c r="F19" s="29">
        <f>G19-(SUM(AN19:AV19))</f>
        <v>2658.9723269204769</v>
      </c>
      <c r="G19" s="30">
        <f>SUM(H19:U19)</f>
        <v>2658.9723269204769</v>
      </c>
      <c r="H19" s="118"/>
      <c r="I19" s="120"/>
      <c r="J19" s="35"/>
      <c r="K19" s="132">
        <v>889.54842395515675</v>
      </c>
      <c r="L19" s="32"/>
      <c r="M19" s="120">
        <v>874.13648644897251</v>
      </c>
      <c r="N19" s="118"/>
      <c r="O19" s="151">
        <v>895.28741651634755</v>
      </c>
      <c r="P19" s="141"/>
      <c r="Q19" s="35"/>
      <c r="R19" s="45"/>
      <c r="S19" s="122"/>
      <c r="T19" s="52"/>
      <c r="U19" s="234"/>
      <c r="V19" s="186"/>
      <c r="X19" s="41">
        <f>IF(H19&gt;0,1,0)</f>
        <v>0</v>
      </c>
      <c r="Y19" s="41">
        <f>IF(I19&gt;0,1,0)</f>
        <v>0</v>
      </c>
      <c r="Z19" s="41">
        <f>IF(J19&gt;0,1,0)</f>
        <v>0</v>
      </c>
      <c r="AA19" s="41">
        <f>IF(K19&gt;0,1,0)</f>
        <v>1</v>
      </c>
      <c r="AB19" s="41">
        <f>IF(L19&gt;0,1,0)</f>
        <v>0</v>
      </c>
      <c r="AC19" s="41">
        <f>IF(M19&gt;0,1,0)</f>
        <v>1</v>
      </c>
      <c r="AD19" s="41">
        <f>IF(N19&gt;0,1,0)</f>
        <v>0</v>
      </c>
      <c r="AE19" s="41">
        <f>IF(O19&gt;0,1,0)</f>
        <v>1</v>
      </c>
      <c r="AF19" s="41">
        <f>IF(P19&gt;0,1,0)</f>
        <v>0</v>
      </c>
      <c r="AG19" s="41">
        <f>IF(Q19&gt;0,1,0)</f>
        <v>0</v>
      </c>
      <c r="AH19" s="41">
        <f>IF(R19&gt;0,1,0)</f>
        <v>0</v>
      </c>
      <c r="AI19" s="41">
        <f>IF(S19&gt;0,1,0)</f>
        <v>0</v>
      </c>
      <c r="AJ19" s="41">
        <f>IF(T19&gt;0,1,0)</f>
        <v>0</v>
      </c>
      <c r="AM19" s="41">
        <f>SUM(X19:AK19)</f>
        <v>3</v>
      </c>
      <c r="AN19" s="41">
        <f>IF($AM19&gt;4,SMALL($H19:$U19,1),0)</f>
        <v>0</v>
      </c>
      <c r="AO19" s="41">
        <f>IF($AM19&gt;5,SMALL($H19:$U19,2),0)</f>
        <v>0</v>
      </c>
      <c r="AP19" s="41">
        <f>IF($AM19&gt;6,SMALL($H19:$U19,3),0)</f>
        <v>0</v>
      </c>
      <c r="AQ19" s="41">
        <f>IF($AM19&gt;7,SMALL($H19:$U19,4),0)</f>
        <v>0</v>
      </c>
      <c r="AR19" s="41">
        <f>IF($AM19&gt;8,SMALL($H19:$U19,5),0)</f>
        <v>0</v>
      </c>
      <c r="AS19" s="41">
        <f>IF($AM19&gt;9,SMALL($H19:$U19,6),0)</f>
        <v>0</v>
      </c>
      <c r="AT19" s="41">
        <f>IF($AM19&gt;10,SMALL($H19:$U19,7),0)</f>
        <v>0</v>
      </c>
      <c r="AU19" s="41">
        <f>IF($AM19&gt;11,SMALL($I19:$U19,8),0)</f>
        <v>0</v>
      </c>
      <c r="AV19" s="41">
        <f>IF($AM19&gt;12,SMALL($I19:$U19,9),0)</f>
        <v>0</v>
      </c>
    </row>
    <row r="20" spans="1:48">
      <c r="A20" s="136" t="s">
        <v>36</v>
      </c>
      <c r="B20" s="49">
        <v>19</v>
      </c>
      <c r="C20" s="145">
        <v>19</v>
      </c>
      <c r="D20" s="28"/>
      <c r="E20" s="32">
        <f>F20/4000*1000</f>
        <v>660.14398433484007</v>
      </c>
      <c r="F20" s="29">
        <f>G20-(SUM(AN20:AV20))</f>
        <v>2640.5759373393603</v>
      </c>
      <c r="G20" s="30">
        <f>SUM(H20:U20)</f>
        <v>2640.5759373393603</v>
      </c>
      <c r="H20" s="32"/>
      <c r="I20" s="118"/>
      <c r="J20" s="32"/>
      <c r="K20" s="35"/>
      <c r="L20" s="120">
        <v>880.84199238523183</v>
      </c>
      <c r="M20" s="32"/>
      <c r="N20" s="32"/>
      <c r="O20" s="121">
        <v>880.73394495412845</v>
      </c>
      <c r="P20" s="143"/>
      <c r="Q20" s="51"/>
      <c r="R20" s="51"/>
      <c r="S20" s="158">
        <v>879</v>
      </c>
      <c r="T20" s="51"/>
      <c r="U20" s="121"/>
      <c r="V20" s="55"/>
      <c r="W20" s="40"/>
      <c r="X20" s="41">
        <f>IF(H20&gt;0,1,0)</f>
        <v>0</v>
      </c>
      <c r="Y20" s="41">
        <f>IF(I20&gt;0,1,0)</f>
        <v>0</v>
      </c>
      <c r="Z20" s="41">
        <f>IF(J20&gt;0,1,0)</f>
        <v>0</v>
      </c>
      <c r="AA20" s="41">
        <f>IF(K20&gt;0,1,0)</f>
        <v>0</v>
      </c>
      <c r="AB20" s="41">
        <f>IF(L20&gt;0,1,0)</f>
        <v>1</v>
      </c>
      <c r="AC20" s="41">
        <f>IF(M20&gt;0,1,0)</f>
        <v>0</v>
      </c>
      <c r="AD20" s="41">
        <f>IF(N20&gt;0,1,0)</f>
        <v>0</v>
      </c>
      <c r="AE20" s="41">
        <f>IF(O20&gt;0,1,0)</f>
        <v>1</v>
      </c>
      <c r="AF20" s="41">
        <f>IF(P20&gt;0,1,0)</f>
        <v>0</v>
      </c>
      <c r="AG20" s="41">
        <f>IF(Q20&gt;0,1,0)</f>
        <v>0</v>
      </c>
      <c r="AH20" s="41">
        <f>IF(R20&gt;0,1,0)</f>
        <v>0</v>
      </c>
      <c r="AI20" s="41">
        <f>IF(S20&gt;0,1,0)</f>
        <v>1</v>
      </c>
      <c r="AJ20" s="41">
        <f>IF(T20&gt;0,1,0)</f>
        <v>0</v>
      </c>
      <c r="AM20" s="41">
        <f>SUM(X20:AK20)</f>
        <v>3</v>
      </c>
      <c r="AN20" s="41">
        <f>IF($AM20&gt;4,SMALL($H20:$U20,1),0)</f>
        <v>0</v>
      </c>
      <c r="AO20" s="41">
        <f>IF($AM20&gt;5,SMALL($H20:$U20,2),0)</f>
        <v>0</v>
      </c>
      <c r="AP20" s="41">
        <f>IF($AM20&gt;6,SMALL($H20:$U20,3),0)</f>
        <v>0</v>
      </c>
      <c r="AQ20" s="41">
        <f>IF($AM20&gt;7,SMALL($H20:$U20,4),0)</f>
        <v>0</v>
      </c>
      <c r="AR20" s="41">
        <f>IF($AM20&gt;8,SMALL($H20:$U20,5),0)</f>
        <v>0</v>
      </c>
      <c r="AS20" s="41">
        <f>IF($AM20&gt;9,SMALL($H20:$U20,6),0)</f>
        <v>0</v>
      </c>
      <c r="AT20" s="41">
        <f>IF($AM20&gt;10,SMALL($H20:$U20,7),0)</f>
        <v>0</v>
      </c>
      <c r="AU20" s="41">
        <f>IF($AM20&gt;11,SMALL($I20:$U20,8),0)</f>
        <v>0</v>
      </c>
      <c r="AV20" s="41">
        <f>IF($AM20&gt;12,SMALL($I20:$U20,9),0)</f>
        <v>0</v>
      </c>
    </row>
    <row r="21" spans="1:48">
      <c r="A21" s="57" t="s">
        <v>38</v>
      </c>
      <c r="B21" s="49">
        <v>20</v>
      </c>
      <c r="C21" s="145">
        <v>20</v>
      </c>
      <c r="D21" s="28"/>
      <c r="E21" s="32">
        <f>F21/4000*1000</f>
        <v>642.4485113602849</v>
      </c>
      <c r="F21" s="29">
        <f>G21-(SUM(AN21:AV21))</f>
        <v>2569.7940454411396</v>
      </c>
      <c r="G21" s="30">
        <f>SUM(H21:U21)</f>
        <v>2569.7940454411396</v>
      </c>
      <c r="H21" s="118"/>
      <c r="I21" s="46"/>
      <c r="J21" s="32"/>
      <c r="K21" s="72">
        <v>836.61744846264605</v>
      </c>
      <c r="L21" s="5">
        <v>861.35311155467457</v>
      </c>
      <c r="M21" s="120">
        <v>871.82348542381885</v>
      </c>
      <c r="N21" s="32"/>
      <c r="O21" s="46"/>
      <c r="P21" s="142"/>
      <c r="Q21" s="35"/>
      <c r="R21" s="59"/>
      <c r="S21" s="158"/>
      <c r="T21" s="126"/>
      <c r="U21" s="234"/>
      <c r="V21" s="205"/>
      <c r="W21" s="40"/>
      <c r="X21" s="41">
        <f>IF(H21&gt;0,1,0)</f>
        <v>0</v>
      </c>
      <c r="Y21" s="41">
        <f>IF(I21&gt;0,1,0)</f>
        <v>0</v>
      </c>
      <c r="Z21" s="41">
        <f>IF(J21&gt;0,1,0)</f>
        <v>0</v>
      </c>
      <c r="AA21" s="41">
        <f>IF(K21&gt;0,1,0)</f>
        <v>1</v>
      </c>
      <c r="AB21" s="41">
        <f>IF(L21&gt;0,1,0)</f>
        <v>1</v>
      </c>
      <c r="AC21" s="41">
        <f>IF(M21&gt;0,1,0)</f>
        <v>1</v>
      </c>
      <c r="AD21" s="41">
        <f>IF(N21&gt;0,1,0)</f>
        <v>0</v>
      </c>
      <c r="AE21" s="41">
        <f>IF(O21&gt;0,1,0)</f>
        <v>0</v>
      </c>
      <c r="AF21" s="41">
        <f>IF(P21&gt;0,1,0)</f>
        <v>0</v>
      </c>
      <c r="AG21" s="41">
        <f>IF(Q21&gt;0,1,0)</f>
        <v>0</v>
      </c>
      <c r="AH21" s="41">
        <f>IF(R21&gt;0,1,0)</f>
        <v>0</v>
      </c>
      <c r="AI21" s="41">
        <f>IF(S21&gt;0,1,0)</f>
        <v>0</v>
      </c>
      <c r="AJ21" s="41">
        <f>IF(T21&gt;0,1,0)</f>
        <v>0</v>
      </c>
      <c r="AL21" s="53"/>
      <c r="AM21" s="42">
        <f>SUM(X21:AK21)</f>
        <v>3</v>
      </c>
      <c r="AN21" s="42">
        <f>IF($AM21&gt;4,SMALL($H21:$U21,1),0)</f>
        <v>0</v>
      </c>
      <c r="AO21" s="42">
        <f>IF($AM21&gt;5,SMALL($H21:$U21,2),0)</f>
        <v>0</v>
      </c>
      <c r="AP21" s="42">
        <f>IF($AM21&gt;6,SMALL($H21:$U21,3),0)</f>
        <v>0</v>
      </c>
      <c r="AQ21" s="42">
        <f>IF($AM21&gt;7,SMALL($H21:$U21,4),0)</f>
        <v>0</v>
      </c>
      <c r="AR21" s="42">
        <f>IF($AM21&gt;8,SMALL($H21:$U21,5),0)</f>
        <v>0</v>
      </c>
      <c r="AS21" s="42">
        <f>IF($AM21&gt;9,SMALL($H21:$U21,6),0)</f>
        <v>0</v>
      </c>
      <c r="AT21" s="42">
        <f>IF($AM21&gt;10,SMALL($H21:$U21,7),0)</f>
        <v>0</v>
      </c>
      <c r="AU21" s="42">
        <f>IF($AM21&gt;11,SMALL($I21:$U21,8),0)</f>
        <v>0</v>
      </c>
      <c r="AV21" s="42">
        <f>IF($AM21&gt;12,SMALL($I21:$U21,9),0)</f>
        <v>0</v>
      </c>
    </row>
    <row r="22" spans="1:48">
      <c r="A22" s="131" t="s">
        <v>112</v>
      </c>
      <c r="B22" s="49">
        <v>21</v>
      </c>
      <c r="C22" s="145">
        <v>21</v>
      </c>
      <c r="D22" s="28"/>
      <c r="E22" s="32">
        <f>F22/4000*1000</f>
        <v>583.42094226128143</v>
      </c>
      <c r="F22" s="29">
        <f>G22-(SUM(AN22:AV22))</f>
        <v>2333.6837690451257</v>
      </c>
      <c r="G22" s="30">
        <f>SUM(H22:U22)</f>
        <v>2333.6837690451257</v>
      </c>
      <c r="H22" s="32"/>
      <c r="I22" s="118"/>
      <c r="J22" s="120">
        <v>773.67741484071041</v>
      </c>
      <c r="K22" s="132">
        <v>855.84356477222946</v>
      </c>
      <c r="L22" s="120">
        <v>704.16278943218595</v>
      </c>
      <c r="M22" s="32"/>
      <c r="N22" s="58"/>
      <c r="O22" s="35"/>
      <c r="P22" s="139"/>
      <c r="Q22" s="35"/>
      <c r="R22" s="59"/>
      <c r="S22" s="189"/>
      <c r="T22" s="128"/>
      <c r="U22" s="121"/>
      <c r="V22" s="205"/>
      <c r="X22" s="41">
        <f>IF(H22&gt;0,1,0)</f>
        <v>0</v>
      </c>
      <c r="Y22" s="41">
        <f>IF(I22&gt;0,1,0)</f>
        <v>0</v>
      </c>
      <c r="Z22" s="41">
        <f>IF(J22&gt;0,1,0)</f>
        <v>1</v>
      </c>
      <c r="AA22" s="41">
        <f>IF(K22&gt;0,1,0)</f>
        <v>1</v>
      </c>
      <c r="AB22" s="41">
        <f>IF(L22&gt;0,1,0)</f>
        <v>1</v>
      </c>
      <c r="AC22" s="41">
        <f>IF(M22&gt;0,1,0)</f>
        <v>0</v>
      </c>
      <c r="AD22" s="41">
        <f>IF(N22&gt;0,1,0)</f>
        <v>0</v>
      </c>
      <c r="AE22" s="41">
        <f>IF(O22&gt;0,1,0)</f>
        <v>0</v>
      </c>
      <c r="AF22" s="41">
        <f>IF(P22&gt;0,1,0)</f>
        <v>0</v>
      </c>
      <c r="AG22" s="41">
        <f>IF(Q22&gt;0,1,0)</f>
        <v>0</v>
      </c>
      <c r="AH22" s="41">
        <f>IF(R22&gt;0,1,0)</f>
        <v>0</v>
      </c>
      <c r="AI22" s="41">
        <f>IF(S22&gt;0,1,0)</f>
        <v>0</v>
      </c>
      <c r="AJ22" s="41">
        <f>IF(T22&gt;0,1,0)</f>
        <v>0</v>
      </c>
      <c r="AM22" s="41">
        <f>SUM(X22:AK22)</f>
        <v>3</v>
      </c>
      <c r="AN22" s="41">
        <f>IF($AM22&gt;4,SMALL($H22:$U22,1),0)</f>
        <v>0</v>
      </c>
      <c r="AO22" s="41">
        <f>IF($AM22&gt;5,SMALL($H22:$U22,2),0)</f>
        <v>0</v>
      </c>
      <c r="AP22" s="41">
        <f>IF($AM22&gt;6,SMALL($H22:$U22,3),0)</f>
        <v>0</v>
      </c>
      <c r="AQ22" s="41">
        <f>IF($AM22&gt;7,SMALL($H22:$U22,4),0)</f>
        <v>0</v>
      </c>
      <c r="AR22" s="41">
        <f>IF($AM22&gt;8,SMALL($H22:$U22,5),0)</f>
        <v>0</v>
      </c>
      <c r="AS22" s="41">
        <f>IF($AM22&gt;9,SMALL($H22:$U22,6),0)</f>
        <v>0</v>
      </c>
      <c r="AT22" s="41">
        <f>IF($AM22&gt;10,SMALL($H22:$U22,7),0)</f>
        <v>0</v>
      </c>
      <c r="AU22" s="41">
        <f>IF($AM22&gt;11,SMALL($I22:$U22,8),0)</f>
        <v>0</v>
      </c>
      <c r="AV22" s="41">
        <f>IF($AM22&gt;12,SMALL($I22:$U22,9),0)</f>
        <v>0</v>
      </c>
    </row>
    <row r="23" spans="1:48" ht="13.5">
      <c r="A23" s="137" t="s">
        <v>40</v>
      </c>
      <c r="B23" s="49">
        <v>22</v>
      </c>
      <c r="C23" s="145">
        <v>22</v>
      </c>
      <c r="D23" s="28"/>
      <c r="E23" s="32">
        <f>F23/4000*1000</f>
        <v>539.99683528208004</v>
      </c>
      <c r="F23" s="29">
        <f>G23-(SUM(AN23:AV23))</f>
        <v>2159.9873411283202</v>
      </c>
      <c r="G23" s="30">
        <f>SUM(H23:U23)</f>
        <v>2159.9873411283202</v>
      </c>
      <c r="H23" s="118"/>
      <c r="I23" s="32"/>
      <c r="J23" s="31"/>
      <c r="K23" s="120">
        <v>671.20335364521327</v>
      </c>
      <c r="L23" s="32"/>
      <c r="M23" s="120">
        <v>784.18778004926344</v>
      </c>
      <c r="N23" s="118"/>
      <c r="O23" s="121">
        <v>704.59620743384346</v>
      </c>
      <c r="P23" s="139"/>
      <c r="Q23" s="35"/>
      <c r="R23" s="45"/>
      <c r="S23" s="122"/>
      <c r="T23" s="126"/>
      <c r="U23" s="234"/>
      <c r="V23" s="205"/>
      <c r="X23" s="41">
        <f>IF(H23&gt;0,1,0)</f>
        <v>0</v>
      </c>
      <c r="Y23" s="41">
        <f>IF(I23&gt;0,1,0)</f>
        <v>0</v>
      </c>
      <c r="Z23" s="41">
        <f>IF(J23&gt;0,1,0)</f>
        <v>0</v>
      </c>
      <c r="AA23" s="41">
        <f>IF(K23&gt;0,1,0)</f>
        <v>1</v>
      </c>
      <c r="AB23" s="41">
        <f>IF(L23&gt;0,1,0)</f>
        <v>0</v>
      </c>
      <c r="AC23" s="41">
        <f>IF(M23&gt;0,1,0)</f>
        <v>1</v>
      </c>
      <c r="AD23" s="41">
        <f>IF(N23&gt;0,1,0)</f>
        <v>0</v>
      </c>
      <c r="AE23" s="41">
        <f>IF(O23&gt;0,1,0)</f>
        <v>1</v>
      </c>
      <c r="AF23" s="41">
        <f>IF(P23&gt;0,1,0)</f>
        <v>0</v>
      </c>
      <c r="AG23" s="41">
        <f>IF(Q23&gt;0,1,0)</f>
        <v>0</v>
      </c>
      <c r="AH23" s="41">
        <f>IF(R23&gt;0,1,0)</f>
        <v>0</v>
      </c>
      <c r="AI23" s="41">
        <f>IF(S23&gt;0,1,0)</f>
        <v>0</v>
      </c>
      <c r="AJ23" s="41">
        <f>IF(T23&gt;0,1,0)</f>
        <v>0</v>
      </c>
      <c r="AM23" s="41">
        <f>SUM(X23:AK23)</f>
        <v>3</v>
      </c>
      <c r="AN23" s="41">
        <f>IF($AM23&gt;4,SMALL($H23:$U23,1),0)</f>
        <v>0</v>
      </c>
      <c r="AO23" s="41">
        <f>IF($AM23&gt;5,SMALL($H23:$U23,2),0)</f>
        <v>0</v>
      </c>
      <c r="AP23" s="41">
        <f>IF($AM23&gt;6,SMALL($H23:$U23,3),0)</f>
        <v>0</v>
      </c>
      <c r="AQ23" s="41">
        <f>IF($AM23&gt;7,SMALL($H23:$U23,4),0)</f>
        <v>0</v>
      </c>
      <c r="AR23" s="41">
        <f>IF($AM23&gt;8,SMALL($H23:$U23,5),0)</f>
        <v>0</v>
      </c>
      <c r="AS23" s="41">
        <f>IF($AM23&gt;9,SMALL($H23:$U23,6),0)</f>
        <v>0</v>
      </c>
      <c r="AT23" s="41">
        <f>IF($AM23&gt;10,SMALL($H23:$U23,7),0)</f>
        <v>0</v>
      </c>
      <c r="AU23" s="41">
        <f>IF($AM23&gt;11,SMALL($I23:$U23,8),0)</f>
        <v>0</v>
      </c>
      <c r="AV23" s="41">
        <f>IF($AM23&gt;12,SMALL($I23:$U23,9),0)</f>
        <v>0</v>
      </c>
    </row>
    <row r="24" spans="1:48">
      <c r="A24" s="63" t="s">
        <v>45</v>
      </c>
      <c r="B24" s="49">
        <v>23</v>
      </c>
      <c r="C24" s="145">
        <v>23</v>
      </c>
      <c r="D24" s="28"/>
      <c r="E24" s="32">
        <f>F24/4000*1000</f>
        <v>519.82696980849641</v>
      </c>
      <c r="F24" s="29">
        <f>G24-(SUM(AN24:AV24))</f>
        <v>2079.3078792339857</v>
      </c>
      <c r="G24" s="30">
        <f>SUM(H24:U24)</f>
        <v>2079.3078792339857</v>
      </c>
      <c r="H24" s="48"/>
      <c r="I24" s="32"/>
      <c r="J24" s="120">
        <v>667.35629657131358</v>
      </c>
      <c r="K24" s="35"/>
      <c r="L24" s="5">
        <v>802.08935897497395</v>
      </c>
      <c r="M24" s="32"/>
      <c r="N24" s="32"/>
      <c r="O24" s="121">
        <v>609.86222368769836</v>
      </c>
      <c r="P24" s="139"/>
      <c r="Q24" s="35"/>
      <c r="R24" s="163"/>
      <c r="S24" s="201"/>
      <c r="T24" s="126"/>
      <c r="U24" s="5"/>
      <c r="V24" s="73"/>
      <c r="X24" s="41">
        <f>IF(H24&gt;0,1,0)</f>
        <v>0</v>
      </c>
      <c r="Y24" s="41">
        <f>IF(I24&gt;0,1,0)</f>
        <v>0</v>
      </c>
      <c r="Z24" s="41">
        <f>IF(J24&gt;0,1,0)</f>
        <v>1</v>
      </c>
      <c r="AA24" s="41">
        <f>IF(K24&gt;0,1,0)</f>
        <v>0</v>
      </c>
      <c r="AB24" s="41">
        <f>IF(L24&gt;0,1,0)</f>
        <v>1</v>
      </c>
      <c r="AC24" s="41">
        <f>IF(M24&gt;0,1,0)</f>
        <v>0</v>
      </c>
      <c r="AD24" s="41">
        <f>IF(N24&gt;0,1,0)</f>
        <v>0</v>
      </c>
      <c r="AE24" s="41">
        <f>IF(O24&gt;0,1,0)</f>
        <v>1</v>
      </c>
      <c r="AF24" s="41">
        <f>IF(P24&gt;0,1,0)</f>
        <v>0</v>
      </c>
      <c r="AG24" s="41">
        <f>IF(Q24&gt;0,1,0)</f>
        <v>0</v>
      </c>
      <c r="AH24" s="41">
        <f>IF(R24&gt;0,1,0)</f>
        <v>0</v>
      </c>
      <c r="AI24" s="41">
        <f>IF(S24&gt;0,1,0)</f>
        <v>0</v>
      </c>
      <c r="AJ24" s="41">
        <f>IF(T24&gt;0,1,0)</f>
        <v>0</v>
      </c>
      <c r="AM24" s="41">
        <f>SUM(X24:AK24)</f>
        <v>3</v>
      </c>
      <c r="AN24" s="41">
        <f>IF($AM24&gt;4,SMALL($H24:$U24,1),0)</f>
        <v>0</v>
      </c>
      <c r="AO24" s="41">
        <f>IF($AM24&gt;5,SMALL($H24:$U24,2),0)</f>
        <v>0</v>
      </c>
      <c r="AP24" s="41">
        <f>IF($AM24&gt;6,SMALL($H24:$U24,3),0)</f>
        <v>0</v>
      </c>
      <c r="AQ24" s="41">
        <f>IF($AM24&gt;7,SMALL($H24:$U24,4),0)</f>
        <v>0</v>
      </c>
      <c r="AR24" s="41">
        <f>IF($AM24&gt;8,SMALL($H24:$U24,5),0)</f>
        <v>0</v>
      </c>
      <c r="AS24" s="41">
        <f>IF($AM24&gt;9,SMALL($H24:$U24,6),0)</f>
        <v>0</v>
      </c>
      <c r="AT24" s="41">
        <f>IF($AM24&gt;10,SMALL($H24:$U24,7),0)</f>
        <v>0</v>
      </c>
      <c r="AU24" s="41">
        <f>IF($AM24&gt;11,SMALL($I24:$U24,8),0)</f>
        <v>0</v>
      </c>
      <c r="AV24" s="41">
        <f>IF($AM24&gt;12,SMALL($I24:$U24,9),0)</f>
        <v>0</v>
      </c>
    </row>
    <row r="25" spans="1:48">
      <c r="A25" s="57" t="s">
        <v>47</v>
      </c>
      <c r="B25" s="49">
        <v>24</v>
      </c>
      <c r="C25" s="145">
        <v>24</v>
      </c>
      <c r="D25" s="28"/>
      <c r="E25" s="29">
        <f>F25/4000*1000</f>
        <v>471.09089616023687</v>
      </c>
      <c r="F25" s="29">
        <f>G25-(SUM(AN25:AV25))</f>
        <v>1884.3635846409475</v>
      </c>
      <c r="G25" s="30">
        <f>SUM(H25:U25)</f>
        <v>1884.3635846409475</v>
      </c>
      <c r="H25" s="31"/>
      <c r="I25" s="32"/>
      <c r="J25" s="46"/>
      <c r="K25" s="31"/>
      <c r="L25" s="75"/>
      <c r="M25" s="31"/>
      <c r="N25" s="32"/>
      <c r="O25" s="121">
        <v>884.36358464094758</v>
      </c>
      <c r="P25" s="146"/>
      <c r="Q25" s="35"/>
      <c r="R25" s="5">
        <v>1000</v>
      </c>
      <c r="S25" s="202"/>
      <c r="T25" s="126"/>
      <c r="U25" s="234"/>
      <c r="V25" s="55"/>
      <c r="W25" s="40"/>
      <c r="X25" s="41">
        <f>IF(H25&gt;0,1,0)</f>
        <v>0</v>
      </c>
      <c r="Y25" s="41">
        <f>IF(I25&gt;0,1,0)</f>
        <v>0</v>
      </c>
      <c r="Z25" s="41">
        <f>IF(J25&gt;0,1,0)</f>
        <v>0</v>
      </c>
      <c r="AA25" s="41">
        <f>IF(K25&gt;0,1,0)</f>
        <v>0</v>
      </c>
      <c r="AB25" s="41">
        <f>IF(L25&gt;0,1,0)</f>
        <v>0</v>
      </c>
      <c r="AC25" s="41">
        <f>IF(M25&gt;0,1,0)</f>
        <v>0</v>
      </c>
      <c r="AD25" s="41">
        <f>IF(N25&gt;0,1,0)</f>
        <v>0</v>
      </c>
      <c r="AE25" s="41">
        <f>IF(O25&gt;0,1,0)</f>
        <v>1</v>
      </c>
      <c r="AF25" s="41">
        <f>IF(P25&gt;0,1,0)</f>
        <v>0</v>
      </c>
      <c r="AG25" s="41">
        <f>IF(Q25&gt;0,1,0)</f>
        <v>0</v>
      </c>
      <c r="AH25" s="41">
        <f>IF(R25&gt;0,1,0)</f>
        <v>1</v>
      </c>
      <c r="AI25" s="41">
        <f>IF(S25&gt;0,1,0)</f>
        <v>0</v>
      </c>
      <c r="AJ25" s="41">
        <f>IF(T25&gt;0,1,0)</f>
        <v>0</v>
      </c>
      <c r="AM25" s="41">
        <f>SUM(X25:AK25)</f>
        <v>2</v>
      </c>
      <c r="AN25" s="41">
        <f>IF($AM25&gt;4,SMALL($H25:$U25,1),0)</f>
        <v>0</v>
      </c>
      <c r="AO25" s="41">
        <f>IF($AM25&gt;5,SMALL($H25:$U25,2),0)</f>
        <v>0</v>
      </c>
      <c r="AP25" s="41">
        <f>IF($AM25&gt;6,SMALL($H25:$U25,3),0)</f>
        <v>0</v>
      </c>
      <c r="AQ25" s="41">
        <f>IF($AM25&gt;7,SMALL($H25:$U25,4),0)</f>
        <v>0</v>
      </c>
      <c r="AR25" s="41">
        <f>IF($AM25&gt;8,SMALL($H25:$U25,5),0)</f>
        <v>0</v>
      </c>
      <c r="AS25" s="41">
        <f>IF($AM25&gt;9,SMALL($H25:$U25,6),0)</f>
        <v>0</v>
      </c>
      <c r="AT25" s="41">
        <f>IF($AM25&gt;10,SMALL($H25:$U25,7),0)</f>
        <v>0</v>
      </c>
      <c r="AU25" s="41">
        <f>IF($AM25&gt;11,SMALL($I25:$U25,8),0)</f>
        <v>0</v>
      </c>
      <c r="AV25" s="41">
        <f>IF($AM25&gt;12,SMALL($I25:$U25,9),0)</f>
        <v>0</v>
      </c>
    </row>
    <row r="26" spans="1:48">
      <c r="A26" s="61" t="s">
        <v>33</v>
      </c>
      <c r="B26" s="49">
        <v>25</v>
      </c>
      <c r="C26" s="145">
        <v>25</v>
      </c>
      <c r="D26" s="28"/>
      <c r="E26" s="29">
        <f>F26/4000*1000</f>
        <v>465.73912978367895</v>
      </c>
      <c r="F26" s="29">
        <f>G26-(SUM(AN26:AV26))</f>
        <v>1862.9565191347158</v>
      </c>
      <c r="G26" s="30">
        <f>SUM(H26:U26)</f>
        <v>1862.9565191347158</v>
      </c>
      <c r="H26" s="32"/>
      <c r="I26" s="35"/>
      <c r="J26" s="35"/>
      <c r="K26" s="35"/>
      <c r="L26" s="120">
        <v>885.04219499554154</v>
      </c>
      <c r="M26" s="33"/>
      <c r="N26" s="56"/>
      <c r="O26" s="35"/>
      <c r="P26" s="146"/>
      <c r="Q26" s="32"/>
      <c r="R26" s="182">
        <v>977.91432413917425</v>
      </c>
      <c r="S26" s="134"/>
      <c r="T26" s="62"/>
      <c r="U26" s="5"/>
      <c r="V26" s="55"/>
      <c r="W26" s="40"/>
      <c r="X26" s="41">
        <f>IF(H26&gt;0,1,0)</f>
        <v>0</v>
      </c>
      <c r="Y26" s="41">
        <f>IF(I26&gt;0,1,0)</f>
        <v>0</v>
      </c>
      <c r="Z26" s="41">
        <f>IF(J26&gt;0,1,0)</f>
        <v>0</v>
      </c>
      <c r="AA26" s="41">
        <f>IF(K26&gt;0,1,0)</f>
        <v>0</v>
      </c>
      <c r="AB26" s="41">
        <f>IF(L26&gt;0,1,0)</f>
        <v>1</v>
      </c>
      <c r="AC26" s="41">
        <f>IF(M26&gt;0,1,0)</f>
        <v>0</v>
      </c>
      <c r="AD26" s="41">
        <f>IF(N26&gt;0,1,0)</f>
        <v>0</v>
      </c>
      <c r="AE26" s="41">
        <f>IF(O26&gt;0,1,0)</f>
        <v>0</v>
      </c>
      <c r="AF26" s="41">
        <f>IF(P26&gt;0,1,0)</f>
        <v>0</v>
      </c>
      <c r="AG26" s="41">
        <f>IF(Q26&gt;0,1,0)</f>
        <v>0</v>
      </c>
      <c r="AH26" s="41">
        <f>IF(R26&gt;0,1,0)</f>
        <v>1</v>
      </c>
      <c r="AI26" s="41">
        <f>IF(S26&gt;0,1,0)</f>
        <v>0</v>
      </c>
      <c r="AJ26" s="41">
        <f>IF(T26&gt;0,1,0)</f>
        <v>0</v>
      </c>
      <c r="AM26" s="41">
        <f>SUM(X26:AK26)</f>
        <v>2</v>
      </c>
      <c r="AN26" s="41">
        <f>IF($AM26&gt;4,SMALL($H26:$U26,1),0)</f>
        <v>0</v>
      </c>
      <c r="AO26" s="41">
        <f>IF($AM26&gt;5,SMALL($H26:$U26,2),0)</f>
        <v>0</v>
      </c>
      <c r="AP26" s="41">
        <f>IF($AM26&gt;6,SMALL($H26:$U26,3),0)</f>
        <v>0</v>
      </c>
      <c r="AQ26" s="41">
        <f>IF($AM26&gt;7,SMALL($H26:$U26,4),0)</f>
        <v>0</v>
      </c>
      <c r="AR26" s="41">
        <f>IF($AM26&gt;8,SMALL($H26:$U26,5),0)</f>
        <v>0</v>
      </c>
      <c r="AS26" s="41">
        <f>IF($AM26&gt;9,SMALL($H26:$U26,6),0)</f>
        <v>0</v>
      </c>
      <c r="AT26" s="41">
        <f>IF($AM26&gt;10,SMALL($H26:$U26,7),0)</f>
        <v>0</v>
      </c>
      <c r="AU26" s="41">
        <f>IF($AM26&gt;11,SMALL($I26:$U26,8),0)</f>
        <v>0</v>
      </c>
      <c r="AV26" s="41">
        <f>IF($AM26&gt;12,SMALL($I26:$U26,9),0)</f>
        <v>0</v>
      </c>
    </row>
    <row r="27" spans="1:48">
      <c r="A27" s="57" t="s">
        <v>46</v>
      </c>
      <c r="B27" s="49">
        <v>26</v>
      </c>
      <c r="C27" s="145">
        <v>26</v>
      </c>
      <c r="D27" s="28"/>
      <c r="E27" s="29">
        <f>F27/4000*1000</f>
        <v>462.32304575875366</v>
      </c>
      <c r="F27" s="29">
        <f>G27-(SUM(AN27:AV27))</f>
        <v>1849.2921830350147</v>
      </c>
      <c r="G27" s="30">
        <f>SUM(H27:U27)</f>
        <v>1849.2921830350147</v>
      </c>
      <c r="H27" s="31"/>
      <c r="I27" s="124"/>
      <c r="J27" s="32"/>
      <c r="K27" s="72">
        <v>891.29218303501466</v>
      </c>
      <c r="L27" s="31"/>
      <c r="M27" s="31"/>
      <c r="N27" s="35"/>
      <c r="O27" s="35"/>
      <c r="P27" s="139"/>
      <c r="Q27" s="35"/>
      <c r="R27" s="59"/>
      <c r="S27" s="122">
        <v>958</v>
      </c>
      <c r="T27" s="232"/>
      <c r="U27" s="234"/>
      <c r="V27" s="55"/>
      <c r="X27" s="41">
        <f>IF(H27&gt;0,1,0)</f>
        <v>0</v>
      </c>
      <c r="Y27" s="41">
        <f>IF(I27&gt;0,1,0)</f>
        <v>0</v>
      </c>
      <c r="Z27" s="41">
        <f>IF(J27&gt;0,1,0)</f>
        <v>0</v>
      </c>
      <c r="AA27" s="41">
        <f>IF(K27&gt;0,1,0)</f>
        <v>1</v>
      </c>
      <c r="AB27" s="41">
        <f>IF(L27&gt;0,1,0)</f>
        <v>0</v>
      </c>
      <c r="AC27" s="41">
        <f>IF(M27&gt;0,1,0)</f>
        <v>0</v>
      </c>
      <c r="AD27" s="41">
        <f>IF(N27&gt;0,1,0)</f>
        <v>0</v>
      </c>
      <c r="AE27" s="41">
        <f>IF(O27&gt;0,1,0)</f>
        <v>0</v>
      </c>
      <c r="AF27" s="41">
        <f>IF(P27&gt;0,1,0)</f>
        <v>0</v>
      </c>
      <c r="AG27" s="41">
        <f>IF(Q27&gt;0,1,0)</f>
        <v>0</v>
      </c>
      <c r="AH27" s="41">
        <f>IF(R27&gt;0,1,0)</f>
        <v>0</v>
      </c>
      <c r="AI27" s="41">
        <f>IF(S27&gt;0,1,0)</f>
        <v>1</v>
      </c>
      <c r="AJ27" s="41">
        <f>IF(T27&gt;0,1,0)</f>
        <v>0</v>
      </c>
      <c r="AM27" s="41">
        <f>SUM(X27:AK27)</f>
        <v>2</v>
      </c>
      <c r="AN27" s="41">
        <f>IF($AM27&gt;4,SMALL($H27:$U27,1),0)</f>
        <v>0</v>
      </c>
      <c r="AO27" s="41">
        <f>IF($AM27&gt;5,SMALL($H27:$U27,2),0)</f>
        <v>0</v>
      </c>
      <c r="AP27" s="41">
        <f>IF($AM27&gt;6,SMALL($H27:$U27,3),0)</f>
        <v>0</v>
      </c>
      <c r="AQ27" s="41">
        <f>IF($AM27&gt;7,SMALL($H27:$U27,4),0)</f>
        <v>0</v>
      </c>
      <c r="AR27" s="41">
        <f>IF($AM27&gt;8,SMALL($H27:$U27,5),0)</f>
        <v>0</v>
      </c>
      <c r="AS27" s="41">
        <f>IF($AM27&gt;9,SMALL($H27:$U27,6),0)</f>
        <v>0</v>
      </c>
      <c r="AT27" s="41">
        <f>IF($AM27&gt;10,SMALL($H27:$U27,7),0)</f>
        <v>0</v>
      </c>
      <c r="AU27" s="41">
        <f>IF($AM27&gt;11,SMALL($I27:$U27,8),0)</f>
        <v>0</v>
      </c>
      <c r="AV27" s="41">
        <f>IF($AM27&gt;12,SMALL($I27:$U27,9),0)</f>
        <v>0</v>
      </c>
    </row>
    <row r="28" spans="1:48" ht="14.5">
      <c r="A28" s="156" t="s">
        <v>111</v>
      </c>
      <c r="B28" s="49">
        <v>27</v>
      </c>
      <c r="C28" s="145">
        <v>27</v>
      </c>
      <c r="D28" s="28"/>
      <c r="E28" s="32">
        <f>F28/4000*1000</f>
        <v>460.0094092649079</v>
      </c>
      <c r="F28" s="29">
        <f>G28-(SUM(AN28:AV28))</f>
        <v>1840.0376370596316</v>
      </c>
      <c r="G28" s="30">
        <f>SUM(H28:U28)</f>
        <v>1840.0376370596316</v>
      </c>
      <c r="H28" s="32"/>
      <c r="I28" s="118"/>
      <c r="J28" s="120"/>
      <c r="K28" s="5">
        <v>946.9528449599926</v>
      </c>
      <c r="L28" s="120">
        <v>893.084792099639</v>
      </c>
      <c r="M28" s="32"/>
      <c r="N28" s="58"/>
      <c r="O28" s="151"/>
      <c r="P28" s="140"/>
      <c r="Q28" s="35"/>
      <c r="R28" s="59"/>
      <c r="S28" s="56"/>
      <c r="T28" s="124"/>
      <c r="U28" s="155"/>
      <c r="V28" s="194"/>
      <c r="W28" s="149"/>
      <c r="X28" s="41">
        <f>IF(H28&gt;0,1,0)</f>
        <v>0</v>
      </c>
      <c r="Y28" s="41">
        <f>IF(I28&gt;0,1,0)</f>
        <v>0</v>
      </c>
      <c r="Z28" s="41">
        <f>IF(J28&gt;0,1,0)</f>
        <v>0</v>
      </c>
      <c r="AA28" s="41">
        <f>IF(K28&gt;0,1,0)</f>
        <v>1</v>
      </c>
      <c r="AB28" s="41">
        <f>IF(L28&gt;0,1,0)</f>
        <v>1</v>
      </c>
      <c r="AC28" s="41">
        <f>IF(M28&gt;0,1,0)</f>
        <v>0</v>
      </c>
      <c r="AD28" s="41">
        <f>IF(N28&gt;0,1,0)</f>
        <v>0</v>
      </c>
      <c r="AE28" s="41">
        <f>IF(O28&gt;0,1,0)</f>
        <v>0</v>
      </c>
      <c r="AF28" s="41">
        <f>IF(P28&gt;0,1,0)</f>
        <v>0</v>
      </c>
      <c r="AG28" s="41">
        <f>IF(Q28&gt;0,1,0)</f>
        <v>0</v>
      </c>
      <c r="AH28" s="41">
        <f>IF(R28&gt;0,1,0)</f>
        <v>0</v>
      </c>
      <c r="AI28" s="41">
        <f>IF(S28&gt;0,1,0)</f>
        <v>0</v>
      </c>
      <c r="AJ28" s="41">
        <f>IF(T28&gt;0,1,0)</f>
        <v>0</v>
      </c>
      <c r="AM28" s="41">
        <f>SUM(X28:AK28)</f>
        <v>2</v>
      </c>
      <c r="AN28" s="41">
        <f>IF($AM28&gt;4,SMALL($H28:$U28,1),0)</f>
        <v>0</v>
      </c>
      <c r="AO28" s="41">
        <f>IF($AM28&gt;5,SMALL($H28:$U28,2),0)</f>
        <v>0</v>
      </c>
      <c r="AP28" s="41">
        <f>IF($AM28&gt;6,SMALL($H28:$U28,3),0)</f>
        <v>0</v>
      </c>
      <c r="AQ28" s="41">
        <f>IF($AM28&gt;7,SMALL($H28:$U28,4),0)</f>
        <v>0</v>
      </c>
      <c r="AR28" s="41">
        <f>IF($AM28&gt;8,SMALL($H28:$U28,5),0)</f>
        <v>0</v>
      </c>
      <c r="AS28" s="41">
        <f>IF($AM28&gt;9,SMALL($H28:$U28,6),0)</f>
        <v>0</v>
      </c>
      <c r="AT28" s="41">
        <f>IF($AM28&gt;10,SMALL($H28:$U28,7),0)</f>
        <v>0</v>
      </c>
      <c r="AU28" s="41">
        <f>IF($AM28&gt;11,SMALL($I28:$U28,8),0)</f>
        <v>0</v>
      </c>
      <c r="AV28" s="41">
        <f>IF($AM28&gt;12,SMALL($I28:$U28,9),0)</f>
        <v>0</v>
      </c>
    </row>
    <row r="29" spans="1:48">
      <c r="A29" s="57" t="s">
        <v>49</v>
      </c>
      <c r="B29" s="49">
        <v>28</v>
      </c>
      <c r="C29" s="145">
        <v>28</v>
      </c>
      <c r="D29" s="28"/>
      <c r="E29" s="29">
        <f>F29/4000*1000</f>
        <v>446.72644010592728</v>
      </c>
      <c r="F29" s="29">
        <f>G29-(SUM(AN29:AV29))</f>
        <v>1786.9057604237091</v>
      </c>
      <c r="G29" s="30">
        <f>SUM(H29:U29)</f>
        <v>1786.9057604237091</v>
      </c>
      <c r="H29" s="31"/>
      <c r="I29" s="32"/>
      <c r="J29" s="31"/>
      <c r="K29" s="31"/>
      <c r="L29" s="75"/>
      <c r="M29" s="31"/>
      <c r="N29" s="32"/>
      <c r="O29" s="121">
        <v>859.50307426731581</v>
      </c>
      <c r="P29" s="146"/>
      <c r="Q29" s="35"/>
      <c r="R29" s="182">
        <v>927.40268615639332</v>
      </c>
      <c r="S29" s="192"/>
      <c r="T29" s="62"/>
      <c r="U29" s="35"/>
      <c r="V29" s="55"/>
      <c r="X29" s="41">
        <f>IF(H29&gt;0,1,0)</f>
        <v>0</v>
      </c>
      <c r="Y29" s="41">
        <f>IF(I29&gt;0,1,0)</f>
        <v>0</v>
      </c>
      <c r="Z29" s="41">
        <f>IF(J29&gt;0,1,0)</f>
        <v>0</v>
      </c>
      <c r="AA29" s="41">
        <f>IF(K29&gt;0,1,0)</f>
        <v>0</v>
      </c>
      <c r="AB29" s="41">
        <f>IF(L29&gt;0,1,0)</f>
        <v>0</v>
      </c>
      <c r="AC29" s="41">
        <f>IF(M29&gt;0,1,0)</f>
        <v>0</v>
      </c>
      <c r="AD29" s="41">
        <f>IF(N29&gt;0,1,0)</f>
        <v>0</v>
      </c>
      <c r="AE29" s="41">
        <f>IF(O29&gt;0,1,0)</f>
        <v>1</v>
      </c>
      <c r="AF29" s="41">
        <f>IF(P29&gt;0,1,0)</f>
        <v>0</v>
      </c>
      <c r="AG29" s="41">
        <f>IF(Q29&gt;0,1,0)</f>
        <v>0</v>
      </c>
      <c r="AH29" s="41">
        <f>IF(R29&gt;0,1,0)</f>
        <v>1</v>
      </c>
      <c r="AI29" s="41">
        <f>IF(S29&gt;0,1,0)</f>
        <v>0</v>
      </c>
      <c r="AJ29" s="41">
        <f>IF(T29&gt;0,1,0)</f>
        <v>0</v>
      </c>
      <c r="AM29" s="41">
        <f>SUM(X29:AK29)</f>
        <v>2</v>
      </c>
      <c r="AN29" s="41">
        <f>IF($AM29&gt;4,SMALL($H29:$U29,1),0)</f>
        <v>0</v>
      </c>
      <c r="AO29" s="41">
        <f>IF($AM29&gt;5,SMALL($H29:$U29,2),0)</f>
        <v>0</v>
      </c>
      <c r="AP29" s="41">
        <f>IF($AM29&gt;6,SMALL($H29:$U29,3),0)</f>
        <v>0</v>
      </c>
      <c r="AQ29" s="41">
        <f>IF($AM29&gt;7,SMALL($H29:$U29,4),0)</f>
        <v>0</v>
      </c>
      <c r="AR29" s="41">
        <f>IF($AM29&gt;8,SMALL($H29:$U29,5),0)</f>
        <v>0</v>
      </c>
      <c r="AS29" s="41">
        <f>IF($AM29&gt;9,SMALL($H29:$U29,6),0)</f>
        <v>0</v>
      </c>
      <c r="AT29" s="41">
        <f>IF($AM29&gt;10,SMALL($H29:$U29,7),0)</f>
        <v>0</v>
      </c>
      <c r="AU29" s="41">
        <f>IF($AM29&gt;11,SMALL($I29:$U29,8),0)</f>
        <v>0</v>
      </c>
      <c r="AV29" s="41">
        <f>IF($AM29&gt;12,SMALL($I29:$U29,9),0)</f>
        <v>0</v>
      </c>
    </row>
    <row r="30" spans="1:48">
      <c r="A30" s="57" t="s">
        <v>23</v>
      </c>
      <c r="B30" s="49">
        <v>29</v>
      </c>
      <c r="C30" s="145">
        <v>29</v>
      </c>
      <c r="D30" s="28"/>
      <c r="E30" s="32">
        <f>F30/4000*1000</f>
        <v>444.42232350559618</v>
      </c>
      <c r="F30" s="29">
        <f>G30-(SUM(AN30:AV30))</f>
        <v>1777.6892940223847</v>
      </c>
      <c r="G30" s="30">
        <f>SUM(H30:U30)</f>
        <v>1777.6892940223847</v>
      </c>
      <c r="H30" s="32"/>
      <c r="I30" s="118"/>
      <c r="J30" s="120">
        <v>869.10021468667583</v>
      </c>
      <c r="K30" s="120">
        <v>908.58907933570879</v>
      </c>
      <c r="L30" s="31"/>
      <c r="M30" s="46"/>
      <c r="N30" s="32"/>
      <c r="O30" s="46"/>
      <c r="P30" s="139"/>
      <c r="Q30" s="35"/>
      <c r="R30" s="59"/>
      <c r="S30" s="203"/>
      <c r="T30" s="128"/>
      <c r="U30" s="121"/>
      <c r="X30" s="41">
        <f>IF(H30&gt;0,1,0)</f>
        <v>0</v>
      </c>
      <c r="Y30" s="41">
        <f>IF(I30&gt;0,1,0)</f>
        <v>0</v>
      </c>
      <c r="Z30" s="41">
        <f>IF(J30&gt;0,1,0)</f>
        <v>1</v>
      </c>
      <c r="AA30" s="41">
        <f>IF(K30&gt;0,1,0)</f>
        <v>1</v>
      </c>
      <c r="AB30" s="41">
        <f>IF(L30&gt;0,1,0)</f>
        <v>0</v>
      </c>
      <c r="AC30" s="41">
        <f>IF(M30&gt;0,1,0)</f>
        <v>0</v>
      </c>
      <c r="AD30" s="41">
        <f>IF(N30&gt;0,1,0)</f>
        <v>0</v>
      </c>
      <c r="AE30" s="41">
        <f>IF(O30&gt;0,1,0)</f>
        <v>0</v>
      </c>
      <c r="AF30" s="41">
        <f>IF(P30&gt;0,1,0)</f>
        <v>0</v>
      </c>
      <c r="AG30" s="41">
        <f>IF(Q30&gt;0,1,0)</f>
        <v>0</v>
      </c>
      <c r="AH30" s="41">
        <f>IF(R30&gt;0,1,0)</f>
        <v>0</v>
      </c>
      <c r="AI30" s="41">
        <f>IF(S30&gt;0,1,0)</f>
        <v>0</v>
      </c>
      <c r="AJ30" s="41">
        <f>IF(T30&gt;0,1,0)</f>
        <v>0</v>
      </c>
      <c r="AM30" s="41">
        <f>SUM(X30:AK30)</f>
        <v>2</v>
      </c>
      <c r="AN30" s="41">
        <f>IF($AM30&gt;4,SMALL($H30:$U30,1),0)</f>
        <v>0</v>
      </c>
      <c r="AO30" s="41">
        <f>IF($AM30&gt;5,SMALL($H30:$U30,2),0)</f>
        <v>0</v>
      </c>
      <c r="AP30" s="41">
        <f>IF($AM30&gt;6,SMALL($H30:$U30,3),0)</f>
        <v>0</v>
      </c>
      <c r="AQ30" s="41">
        <f>IF($AM30&gt;7,SMALL($H30:$U30,4),0)</f>
        <v>0</v>
      </c>
      <c r="AR30" s="41">
        <f>IF($AM30&gt;8,SMALL($H30:$U30,5),0)</f>
        <v>0</v>
      </c>
      <c r="AS30" s="41">
        <f>IF($AM30&gt;9,SMALL($H30:$U30,6),0)</f>
        <v>0</v>
      </c>
      <c r="AT30" s="41">
        <f>IF($AM30&gt;10,SMALL($H30:$U30,7),0)</f>
        <v>0</v>
      </c>
      <c r="AU30" s="41">
        <f>IF($AM30&gt;11,SMALL($I30:$U30,8),0)</f>
        <v>0</v>
      </c>
      <c r="AV30" s="41">
        <f>IF($AM30&gt;12,SMALL($I30:$U30,9),0)</f>
        <v>0</v>
      </c>
    </row>
    <row r="31" spans="1:48">
      <c r="A31" s="57" t="s">
        <v>44</v>
      </c>
      <c r="B31" s="49">
        <v>30</v>
      </c>
      <c r="C31" s="145">
        <v>30</v>
      </c>
      <c r="D31" s="28"/>
      <c r="E31" s="29">
        <f>F31/4000*1000</f>
        <v>442.59320653896646</v>
      </c>
      <c r="F31" s="29">
        <f>G31-(SUM(AN31:AV31))</f>
        <v>1770.3728261558658</v>
      </c>
      <c r="G31" s="30">
        <f>SUM(H31:U31)</f>
        <v>1770.3728261558658</v>
      </c>
      <c r="H31" s="31"/>
      <c r="I31" s="35"/>
      <c r="J31" s="35"/>
      <c r="K31" s="46"/>
      <c r="L31" s="120">
        <v>804.89451655381049</v>
      </c>
      <c r="M31" s="50"/>
      <c r="N31" s="32"/>
      <c r="O31" s="35"/>
      <c r="P31" s="146"/>
      <c r="Q31" s="35"/>
      <c r="R31" s="182">
        <v>965.47830960205545</v>
      </c>
      <c r="S31" s="192"/>
      <c r="T31" s="128"/>
      <c r="U31" s="46"/>
      <c r="X31" s="41">
        <f>IF(H31&gt;0,1,0)</f>
        <v>0</v>
      </c>
      <c r="Y31" s="41">
        <f>IF(I31&gt;0,1,0)</f>
        <v>0</v>
      </c>
      <c r="Z31" s="41">
        <f>IF(J31&gt;0,1,0)</f>
        <v>0</v>
      </c>
      <c r="AA31" s="41">
        <f>IF(K31&gt;0,1,0)</f>
        <v>0</v>
      </c>
      <c r="AB31" s="41">
        <f>IF(L31&gt;0,1,0)</f>
        <v>1</v>
      </c>
      <c r="AC31" s="41">
        <f>IF(M31&gt;0,1,0)</f>
        <v>0</v>
      </c>
      <c r="AD31" s="41">
        <f>IF(N31&gt;0,1,0)</f>
        <v>0</v>
      </c>
      <c r="AE31" s="41">
        <f>IF(O31&gt;0,1,0)</f>
        <v>0</v>
      </c>
      <c r="AF31" s="41">
        <f>IF(P31&gt;0,1,0)</f>
        <v>0</v>
      </c>
      <c r="AG31" s="41">
        <f>IF(Q31&gt;0,1,0)</f>
        <v>0</v>
      </c>
      <c r="AH31" s="41">
        <f>IF(R31&gt;0,1,0)</f>
        <v>1</v>
      </c>
      <c r="AI31" s="41">
        <f>IF(S31&gt;0,1,0)</f>
        <v>0</v>
      </c>
      <c r="AJ31" s="41">
        <f>IF(T31&gt;0,1,0)</f>
        <v>0</v>
      </c>
      <c r="AM31" s="41">
        <f>IF(W31&gt;0,1,0)</f>
        <v>0</v>
      </c>
      <c r="AN31" s="41">
        <f>IF($AM31&gt;4,SMALL($H31:$U31,1),0)</f>
        <v>0</v>
      </c>
      <c r="AO31" s="41">
        <f>IF($AM31&gt;5,SMALL($H31:$U31,2),0)</f>
        <v>0</v>
      </c>
      <c r="AP31" s="41">
        <f>IF($AM31&gt;6,SMALL($H31:$U31,3),0)</f>
        <v>0</v>
      </c>
      <c r="AQ31" s="41">
        <f>IF($AM31&gt;7,SMALL($H31:$U31,4),0)</f>
        <v>0</v>
      </c>
      <c r="AR31" s="41">
        <f>IF($AM31&gt;8,SMALL($H31:$U31,5),0)</f>
        <v>0</v>
      </c>
      <c r="AS31" s="41">
        <f>IF($AM31&gt;9,SMALL($H31:$U31,6),0)</f>
        <v>0</v>
      </c>
      <c r="AT31" s="41">
        <f>IF($AM31&gt;10,SMALL($H31:$U31,7),0)</f>
        <v>0</v>
      </c>
      <c r="AU31" s="41">
        <f>IF($AM31&gt;11,SMALL($I31:$U31,8),0)</f>
        <v>0</v>
      </c>
      <c r="AV31" s="41">
        <f>IF($AM31&gt;12,SMALL($I31:$U31,9),0)</f>
        <v>0</v>
      </c>
    </row>
    <row r="32" spans="1:48">
      <c r="A32" s="57" t="s">
        <v>25</v>
      </c>
      <c r="B32" s="49">
        <v>31</v>
      </c>
      <c r="C32" s="148"/>
      <c r="D32" s="28"/>
      <c r="E32" s="29">
        <f>F32/4000*1000</f>
        <v>441.32844517657691</v>
      </c>
      <c r="F32" s="29">
        <f>G32-(SUM(AN32:AV32))</f>
        <v>1765.3137807063076</v>
      </c>
      <c r="G32" s="30">
        <f>SUM(H32:U32)</f>
        <v>1765.3137807063076</v>
      </c>
      <c r="H32" s="32"/>
      <c r="I32" s="120"/>
      <c r="J32" s="32"/>
      <c r="K32" s="35">
        <v>870.31378070630774</v>
      </c>
      <c r="L32" s="46"/>
      <c r="M32" s="46"/>
      <c r="N32" s="32"/>
      <c r="O32" s="46"/>
      <c r="P32" s="139"/>
      <c r="Q32" s="35"/>
      <c r="R32" s="59"/>
      <c r="S32" s="166">
        <v>895</v>
      </c>
      <c r="T32" s="126"/>
      <c r="U32" s="37"/>
      <c r="W32" s="40"/>
      <c r="X32" s="41">
        <f>IF(H32&gt;0,1,0)</f>
        <v>0</v>
      </c>
      <c r="Y32" s="41">
        <f>IF(I32&gt;0,1,0)</f>
        <v>0</v>
      </c>
      <c r="Z32" s="41">
        <f>IF(J32&gt;0,1,0)</f>
        <v>0</v>
      </c>
      <c r="AA32" s="41">
        <f>IF(K32&gt;0,1,0)</f>
        <v>1</v>
      </c>
      <c r="AB32" s="41">
        <f>IF(L32&gt;0,1,0)</f>
        <v>0</v>
      </c>
      <c r="AC32" s="41">
        <f>IF(M32&gt;0,1,0)</f>
        <v>0</v>
      </c>
      <c r="AD32" s="41">
        <f>IF(N32&gt;0,1,0)</f>
        <v>0</v>
      </c>
      <c r="AE32" s="41">
        <f>IF(O32&gt;0,1,0)</f>
        <v>0</v>
      </c>
      <c r="AF32" s="41">
        <f>IF(P32&gt;0,1,0)</f>
        <v>0</v>
      </c>
      <c r="AG32" s="41">
        <f>IF(Q32&gt;0,1,0)</f>
        <v>0</v>
      </c>
      <c r="AH32" s="41">
        <f>IF(R32&gt;0,1,0)</f>
        <v>0</v>
      </c>
      <c r="AI32" s="41">
        <f>IF(S32&gt;0,1,0)</f>
        <v>1</v>
      </c>
      <c r="AJ32" s="41">
        <f>IF(T32&gt;0,1,0)</f>
        <v>0</v>
      </c>
      <c r="AM32" s="41">
        <f>SUM(X32:AK32)</f>
        <v>2</v>
      </c>
      <c r="AN32" s="41">
        <f>IF($AM32&gt;4,SMALL($H32:$U32,1),0)</f>
        <v>0</v>
      </c>
      <c r="AO32" s="41">
        <f>IF($AM32&gt;5,SMALL($H32:$U32,2),0)</f>
        <v>0</v>
      </c>
      <c r="AP32" s="41">
        <f>IF($AM32&gt;6,SMALL($H32:$U32,3),0)</f>
        <v>0</v>
      </c>
      <c r="AQ32" s="41">
        <f>IF($AM32&gt;7,SMALL($H32:$U32,4),0)</f>
        <v>0</v>
      </c>
      <c r="AR32" s="41">
        <f>IF($AM32&gt;8,SMALL($H32:$U32,5),0)</f>
        <v>0</v>
      </c>
      <c r="AS32" s="41">
        <f>IF($AM32&gt;9,SMALL($H32:$U32,6),0)</f>
        <v>0</v>
      </c>
      <c r="AT32" s="41">
        <f>IF($AM32&gt;10,SMALL($H32:$U32,7),0)</f>
        <v>0</v>
      </c>
      <c r="AU32" s="41">
        <f>IF($AM32&gt;11,SMALL($I32:$U32,8),0)</f>
        <v>0</v>
      </c>
      <c r="AV32" s="41">
        <f>IF($AM32&gt;12,SMALL($I32:$U32,9),0)</f>
        <v>0</v>
      </c>
    </row>
    <row r="33" spans="1:48">
      <c r="A33" s="153" t="s">
        <v>88</v>
      </c>
      <c r="B33" s="49">
        <v>32</v>
      </c>
      <c r="C33" s="148"/>
      <c r="D33" s="28"/>
      <c r="E33" s="32">
        <f>F33/4000*1000</f>
        <v>438.04142310655612</v>
      </c>
      <c r="F33" s="29">
        <f>G33-(SUM(AN33:AV33))</f>
        <v>1752.1656924262245</v>
      </c>
      <c r="G33" s="30">
        <f>SUM(H33:U33)</f>
        <v>1752.1656924262245</v>
      </c>
      <c r="H33" s="31"/>
      <c r="I33" s="32"/>
      <c r="J33" s="5"/>
      <c r="K33" s="46">
        <v>873.50179012431192</v>
      </c>
      <c r="L33" s="76"/>
      <c r="M33" s="120">
        <v>878.66390230191257</v>
      </c>
      <c r="N33" s="32"/>
      <c r="O33" s="46"/>
      <c r="P33" s="34"/>
      <c r="Q33" s="35"/>
      <c r="R33" s="59"/>
      <c r="S33" s="192"/>
      <c r="T33" s="233"/>
      <c r="U33" s="10"/>
      <c r="V33" s="55"/>
      <c r="X33" s="41">
        <f>IF(H33&gt;0,1,0)</f>
        <v>0</v>
      </c>
      <c r="Y33" s="41">
        <f>IF(I33&gt;0,1,0)</f>
        <v>0</v>
      </c>
      <c r="Z33" s="41">
        <f>IF(J33&gt;0,1,0)</f>
        <v>0</v>
      </c>
      <c r="AA33" s="41">
        <f>IF(K33&gt;0,1,0)</f>
        <v>1</v>
      </c>
      <c r="AB33" s="41">
        <f>IF(L33&gt;0,1,0)</f>
        <v>0</v>
      </c>
      <c r="AC33" s="41">
        <f>IF(M33&gt;0,1,0)</f>
        <v>1</v>
      </c>
      <c r="AD33" s="41">
        <f>IF(N33&gt;0,1,0)</f>
        <v>0</v>
      </c>
      <c r="AE33" s="41">
        <f>IF(O33&gt;0,1,0)</f>
        <v>0</v>
      </c>
      <c r="AF33" s="41">
        <f>IF(P33&gt;0,1,0)</f>
        <v>0</v>
      </c>
      <c r="AG33" s="41">
        <f>IF(Q33&gt;0,1,0)</f>
        <v>0</v>
      </c>
      <c r="AH33" s="41">
        <f>IF(R33&gt;0,1,0)</f>
        <v>0</v>
      </c>
      <c r="AI33" s="41">
        <f>IF(S33&gt;0,1,0)</f>
        <v>0</v>
      </c>
      <c r="AJ33" s="41">
        <f>IF(T33&gt;0,1,0)</f>
        <v>0</v>
      </c>
      <c r="AM33" s="41">
        <f>SUM(X33:AK33)</f>
        <v>2</v>
      </c>
      <c r="AN33" s="41">
        <f>IF($AM33&gt;4,SMALL($H33:$U33,1),0)</f>
        <v>0</v>
      </c>
      <c r="AO33" s="41">
        <f>IF($AM33&gt;5,SMALL($H33:$U33,2),0)</f>
        <v>0</v>
      </c>
      <c r="AP33" s="41">
        <f>IF($AM33&gt;6,SMALL($H33:$U33,3),0)</f>
        <v>0</v>
      </c>
      <c r="AQ33" s="41">
        <f>IF($AM33&gt;7,SMALL($H33:$U33,4),0)</f>
        <v>0</v>
      </c>
      <c r="AR33" s="41">
        <f>IF($AM33&gt;8,SMALL($H33:$U33,5),0)</f>
        <v>0</v>
      </c>
      <c r="AS33" s="41">
        <f>IF($AM33&gt;9,SMALL($H33:$U33,6),0)</f>
        <v>0</v>
      </c>
      <c r="AT33" s="41">
        <f>IF($AM33&gt;10,SMALL($H33:$U33,7),0)</f>
        <v>0</v>
      </c>
      <c r="AU33" s="41">
        <f>IF($AM33&gt;11,SMALL($I33:$U33,8),0)</f>
        <v>0</v>
      </c>
      <c r="AV33" s="41">
        <f>IF($AM33&gt;12,SMALL($I33:$U33,9),0)</f>
        <v>0</v>
      </c>
    </row>
    <row r="34" spans="1:48">
      <c r="A34" s="57" t="s">
        <v>34</v>
      </c>
      <c r="B34" s="49">
        <v>33</v>
      </c>
      <c r="C34" s="145">
        <v>31</v>
      </c>
      <c r="D34" s="28"/>
      <c r="E34" s="29">
        <f>F34/4000*1000</f>
        <v>428.82829651117936</v>
      </c>
      <c r="F34" s="29">
        <f>G34-(SUM(AN34:AV34))</f>
        <v>1715.3131860447174</v>
      </c>
      <c r="G34" s="30">
        <f>SUM(H34:U34)</f>
        <v>1715.3131860447174</v>
      </c>
      <c r="H34" s="31"/>
      <c r="I34" s="118"/>
      <c r="J34" s="5">
        <v>789.31318604471733</v>
      </c>
      <c r="K34" s="46"/>
      <c r="L34" s="46"/>
      <c r="M34" s="31"/>
      <c r="N34" s="32"/>
      <c r="O34" s="46"/>
      <c r="P34" s="139"/>
      <c r="Q34" s="35"/>
      <c r="R34" s="59"/>
      <c r="S34" s="46">
        <v>926</v>
      </c>
      <c r="T34" s="126"/>
      <c r="U34" s="234"/>
      <c r="V34" s="55"/>
      <c r="X34" s="41">
        <f>IF(H34&gt;0,1,0)</f>
        <v>0</v>
      </c>
      <c r="Y34" s="41">
        <f>IF(I34&gt;0,1,0)</f>
        <v>0</v>
      </c>
      <c r="Z34" s="41">
        <f>IF(J34&gt;0,1,0)</f>
        <v>1</v>
      </c>
      <c r="AA34" s="41">
        <f>IF(K34&gt;0,1,0)</f>
        <v>0</v>
      </c>
      <c r="AB34" s="41">
        <f>IF(L34&gt;0,1,0)</f>
        <v>0</v>
      </c>
      <c r="AC34" s="41">
        <f>IF(M34&gt;0,1,0)</f>
        <v>0</v>
      </c>
      <c r="AD34" s="41">
        <f>IF(N34&gt;0,1,0)</f>
        <v>0</v>
      </c>
      <c r="AE34" s="41">
        <f>IF(O34&gt;0,1,0)</f>
        <v>0</v>
      </c>
      <c r="AF34" s="41">
        <f>IF(P34&gt;0,1,0)</f>
        <v>0</v>
      </c>
      <c r="AG34" s="41">
        <f>IF(Q34&gt;0,1,0)</f>
        <v>0</v>
      </c>
      <c r="AH34" s="41">
        <f>IF(R34&gt;0,1,0)</f>
        <v>0</v>
      </c>
      <c r="AI34" s="41">
        <f>IF(S34&gt;0,1,0)</f>
        <v>1</v>
      </c>
      <c r="AJ34" s="41">
        <f>IF(T34&gt;0,1,0)</f>
        <v>0</v>
      </c>
      <c r="AM34" s="41">
        <f>SUM(X34:AK34)</f>
        <v>2</v>
      </c>
      <c r="AN34" s="41">
        <f>IF($AM34&gt;4,SMALL($H34:$U34,1),0)</f>
        <v>0</v>
      </c>
      <c r="AO34" s="41">
        <f>IF($AM34&gt;5,SMALL($H34:$U34,2),0)</f>
        <v>0</v>
      </c>
      <c r="AP34" s="41">
        <f>IF($AM34&gt;6,SMALL($H34:$U34,3),0)</f>
        <v>0</v>
      </c>
      <c r="AQ34" s="41">
        <f>IF($AM34&gt;7,SMALL($H34:$U34,4),0)</f>
        <v>0</v>
      </c>
      <c r="AR34" s="41">
        <f>IF($AM34&gt;8,SMALL($H34:$U34,5),0)</f>
        <v>0</v>
      </c>
      <c r="AS34" s="41">
        <f>IF($AM34&gt;9,SMALL($H34:$U34,6),0)</f>
        <v>0</v>
      </c>
      <c r="AT34" s="41">
        <f>IF($AM34&gt;10,SMALL($H34:$U34,7),0)</f>
        <v>0</v>
      </c>
      <c r="AU34" s="41">
        <f>IF($AM34&gt;11,SMALL($I34:$U34,8),0)</f>
        <v>0</v>
      </c>
      <c r="AV34" s="41">
        <f>IF($AM34&gt;12,SMALL($I34:$U34,9),0)</f>
        <v>0</v>
      </c>
    </row>
    <row r="35" spans="1:48">
      <c r="A35" s="57" t="s">
        <v>24</v>
      </c>
      <c r="B35" s="49">
        <v>34</v>
      </c>
      <c r="C35" s="145">
        <v>32</v>
      </c>
      <c r="D35" s="28"/>
      <c r="E35" s="32">
        <f>F35/4000*1000</f>
        <v>421.13071971126158</v>
      </c>
      <c r="F35" s="29">
        <f>G35-(SUM(AN35:AV35))</f>
        <v>1684.5228788450463</v>
      </c>
      <c r="G35" s="30">
        <f>SUM(H35:U35)</f>
        <v>1684.5228788450463</v>
      </c>
      <c r="H35" s="32"/>
      <c r="I35" s="118"/>
      <c r="J35" s="120">
        <v>799.99839313260827</v>
      </c>
      <c r="K35" s="31"/>
      <c r="L35" s="5">
        <v>884.52448571243792</v>
      </c>
      <c r="M35" s="197"/>
      <c r="N35" s="32"/>
      <c r="O35" s="46"/>
      <c r="P35" s="32"/>
      <c r="Q35" s="35"/>
      <c r="R35" s="59"/>
      <c r="S35" s="46"/>
      <c r="T35" s="127"/>
      <c r="U35" s="121"/>
      <c r="W35" s="40"/>
      <c r="X35" s="41">
        <f>IF(H35&gt;0,1,0)</f>
        <v>0</v>
      </c>
      <c r="Y35" s="41">
        <f>IF(I35&gt;0,1,0)</f>
        <v>0</v>
      </c>
      <c r="Z35" s="41">
        <f>IF(J35&gt;0,1,0)</f>
        <v>1</v>
      </c>
      <c r="AA35" s="41">
        <f>IF(K35&gt;0,1,0)</f>
        <v>0</v>
      </c>
      <c r="AB35" s="41">
        <f>IF(L35&gt;0,1,0)</f>
        <v>1</v>
      </c>
      <c r="AC35" s="41">
        <f>IF(M35&gt;0,1,0)</f>
        <v>0</v>
      </c>
      <c r="AD35" s="41">
        <f>IF(N35&gt;0,1,0)</f>
        <v>0</v>
      </c>
      <c r="AE35" s="41">
        <f>IF(O35&gt;0,1,0)</f>
        <v>0</v>
      </c>
      <c r="AF35" s="41">
        <f>IF(P35&gt;0,1,0)</f>
        <v>0</v>
      </c>
      <c r="AG35" s="41">
        <f>IF(Q35&gt;0,1,0)</f>
        <v>0</v>
      </c>
      <c r="AH35" s="41">
        <f>IF(R35&gt;0,1,0)</f>
        <v>0</v>
      </c>
      <c r="AI35" s="41">
        <f>IF(S35&gt;0,1,0)</f>
        <v>0</v>
      </c>
      <c r="AJ35" s="41">
        <f>IF(T35&gt;0,1,0)</f>
        <v>0</v>
      </c>
      <c r="AM35" s="41">
        <f>SUM(X35:AK35)</f>
        <v>2</v>
      </c>
      <c r="AN35" s="41">
        <f>IF($AM35&gt;4,SMALL($H35:$U35,1),0)</f>
        <v>0</v>
      </c>
      <c r="AO35" s="41">
        <f>IF($AM35&gt;5,SMALL($H35:$U35,2),0)</f>
        <v>0</v>
      </c>
      <c r="AP35" s="41">
        <f>IF($AM35&gt;6,SMALL($H35:$U35,3),0)</f>
        <v>0</v>
      </c>
      <c r="AQ35" s="41">
        <f>IF($AM35&gt;7,SMALL($H35:$U35,4),0)</f>
        <v>0</v>
      </c>
      <c r="AR35" s="41">
        <f>IF($AM35&gt;8,SMALL($H35:$U35,5),0)</f>
        <v>0</v>
      </c>
      <c r="AS35" s="41">
        <f>IF($AM35&gt;9,SMALL($H35:$U35,6),0)</f>
        <v>0</v>
      </c>
      <c r="AT35" s="41">
        <f>IF($AM35&gt;10,SMALL($H35:$U35,7),0)</f>
        <v>0</v>
      </c>
      <c r="AU35" s="41">
        <f>IF($AM35&gt;11,SMALL($I35:$U35,8),0)</f>
        <v>0</v>
      </c>
      <c r="AV35" s="41">
        <f>IF($AM35&gt;12,SMALL($I35:$U35,9),0)</f>
        <v>0</v>
      </c>
    </row>
    <row r="36" spans="1:48">
      <c r="A36" s="64" t="s">
        <v>77</v>
      </c>
      <c r="B36" s="49">
        <v>35</v>
      </c>
      <c r="C36" s="145">
        <v>33</v>
      </c>
      <c r="D36" s="28"/>
      <c r="E36" s="29">
        <f>F36/4000*1000</f>
        <v>416.28286815240091</v>
      </c>
      <c r="F36" s="29">
        <f>G36-(SUM(AN36:AV36))</f>
        <v>1665.1314726096036</v>
      </c>
      <c r="G36" s="30">
        <f>SUM(H36:U36)</f>
        <v>1665.1314726096036</v>
      </c>
      <c r="H36" s="32"/>
      <c r="I36" s="118"/>
      <c r="J36" s="60"/>
      <c r="K36" s="58"/>
      <c r="L36" s="75"/>
      <c r="M36" s="35"/>
      <c r="N36" s="58"/>
      <c r="O36" s="121">
        <v>815.13147260960363</v>
      </c>
      <c r="P36" s="32"/>
      <c r="Q36" s="35"/>
      <c r="R36" s="59"/>
      <c r="S36" s="192">
        <v>850</v>
      </c>
      <c r="T36" s="232"/>
      <c r="U36" s="5"/>
      <c r="V36" s="44"/>
      <c r="W36" s="40"/>
      <c r="X36" s="42">
        <f>IF(H36&gt;0,1,0)</f>
        <v>0</v>
      </c>
      <c r="Y36" s="41">
        <f>IF(I36&gt;0,1,0)</f>
        <v>0</v>
      </c>
      <c r="Z36" s="41">
        <f>IF(J36&gt;0,1,0)</f>
        <v>0</v>
      </c>
      <c r="AA36" s="41">
        <f>IF(K36&gt;0,1,0)</f>
        <v>0</v>
      </c>
      <c r="AB36" s="41">
        <f>IF(L36&gt;0,1,0)</f>
        <v>0</v>
      </c>
      <c r="AC36" s="41">
        <f>IF(M36&gt;0,1,0)</f>
        <v>0</v>
      </c>
      <c r="AD36" s="41">
        <f>IF(N36&gt;0,1,0)</f>
        <v>0</v>
      </c>
      <c r="AE36" s="41">
        <f>IF(O36&gt;0,1,0)</f>
        <v>1</v>
      </c>
      <c r="AF36" s="41">
        <f>IF(P36&gt;0,1,0)</f>
        <v>0</v>
      </c>
      <c r="AG36" s="42">
        <f>IF(Q36&gt;0,1,0)</f>
        <v>0</v>
      </c>
      <c r="AH36" s="41">
        <f>IF(R36&gt;0,1,0)</f>
        <v>0</v>
      </c>
      <c r="AI36" s="41">
        <f>IF(S36&gt;0,1,0)</f>
        <v>1</v>
      </c>
      <c r="AJ36" s="41">
        <f>IF(T36&gt;0,1,0)</f>
        <v>0</v>
      </c>
      <c r="AL36" s="53"/>
      <c r="AM36" s="42">
        <f>SUM(X36:AK36)</f>
        <v>2</v>
      </c>
      <c r="AN36" s="41">
        <f>IF($AM36&gt;4,SMALL($H36:$U36,1),0)</f>
        <v>0</v>
      </c>
      <c r="AO36" s="42">
        <f>IF($AM36&gt;5,SMALL($H36:$U36,2),0)</f>
        <v>0</v>
      </c>
      <c r="AP36" s="42">
        <f>IF($AM36&gt;6,SMALL($H36:$U36,3),0)</f>
        <v>0</v>
      </c>
      <c r="AQ36" s="42">
        <f>IF($AM36&gt;7,SMALL($H36:$U36,4),0)</f>
        <v>0</v>
      </c>
      <c r="AR36" s="42">
        <f>IF($AM36&gt;8,SMALL($H36:$U36,5),0)</f>
        <v>0</v>
      </c>
      <c r="AS36" s="42">
        <f>IF($AM36&gt;9,SMALL($H36:$U36,6),0)</f>
        <v>0</v>
      </c>
      <c r="AT36" s="42">
        <f>IF($AM36&gt;10,SMALL($H36:$U36,7),0)</f>
        <v>0</v>
      </c>
      <c r="AU36" s="42">
        <f>IF($AM36&gt;11,SMALL($I36:$U36,8),0)</f>
        <v>0</v>
      </c>
      <c r="AV36" s="42">
        <f>IF($AM36&gt;12,SMALL($I36:$U36,9),0)</f>
        <v>0</v>
      </c>
    </row>
    <row r="37" spans="1:48">
      <c r="A37" s="57" t="s">
        <v>28</v>
      </c>
      <c r="B37" s="49">
        <v>36</v>
      </c>
      <c r="C37" s="145">
        <v>34</v>
      </c>
      <c r="D37" s="28"/>
      <c r="E37" s="29">
        <f>F37/4000*1000</f>
        <v>415.32817514950784</v>
      </c>
      <c r="F37" s="29">
        <f>G37-(SUM(AN37:AV37))</f>
        <v>1661.3127005980314</v>
      </c>
      <c r="G37" s="30">
        <f>SUM(H37:U37)</f>
        <v>1661.3127005980314</v>
      </c>
      <c r="H37" s="32"/>
      <c r="I37" s="31"/>
      <c r="J37" s="56"/>
      <c r="K37" s="32"/>
      <c r="L37" s="32"/>
      <c r="M37" s="5">
        <v>845.31270059803126</v>
      </c>
      <c r="N37" s="32"/>
      <c r="O37" s="46"/>
      <c r="P37" s="34"/>
      <c r="Q37" s="35"/>
      <c r="R37" s="59"/>
      <c r="S37" s="193">
        <v>816</v>
      </c>
      <c r="T37" s="124"/>
      <c r="U37" s="234"/>
      <c r="V37" s="55"/>
      <c r="W37" s="40"/>
      <c r="X37" s="41">
        <f>IF(H37&gt;0,1,0)</f>
        <v>0</v>
      </c>
      <c r="Y37" s="41">
        <f>IF(I37&gt;0,1,0)</f>
        <v>0</v>
      </c>
      <c r="Z37" s="41">
        <f>IF(J37&gt;0,1,0)</f>
        <v>0</v>
      </c>
      <c r="AA37" s="41">
        <f>IF(K37&gt;0,1,0)</f>
        <v>0</v>
      </c>
      <c r="AB37" s="41">
        <f>IF(L37&gt;0,1,0)</f>
        <v>0</v>
      </c>
      <c r="AC37" s="41">
        <f>IF(M37&gt;0,1,0)</f>
        <v>1</v>
      </c>
      <c r="AD37" s="41">
        <f>IF(N37&gt;0,1,0)</f>
        <v>0</v>
      </c>
      <c r="AE37" s="41">
        <f>IF(O37&gt;0,1,0)</f>
        <v>0</v>
      </c>
      <c r="AF37" s="41">
        <f>IF(P37&gt;0,1,0)</f>
        <v>0</v>
      </c>
      <c r="AG37" s="41">
        <f>IF(Q37&gt;0,1,0)</f>
        <v>0</v>
      </c>
      <c r="AH37" s="41">
        <f>IF(R37&gt;0,1,0)</f>
        <v>0</v>
      </c>
      <c r="AI37" s="41">
        <f>IF(S37&gt;0,1,0)</f>
        <v>1</v>
      </c>
      <c r="AJ37" s="41">
        <f>IF(T37&gt;0,1,0)</f>
        <v>0</v>
      </c>
      <c r="AM37" s="41">
        <f>SUM(X37:AK37)</f>
        <v>2</v>
      </c>
      <c r="AN37" s="41">
        <f>IF($AM37&gt;4,SMALL($H37:$U37,1),0)</f>
        <v>0</v>
      </c>
      <c r="AO37" s="41">
        <f>IF($AM37&gt;5,SMALL($H37:$U37,2),0)</f>
        <v>0</v>
      </c>
      <c r="AP37" s="41">
        <f>IF($AM37&gt;6,SMALL($H37:$U37,3),0)</f>
        <v>0</v>
      </c>
      <c r="AQ37" s="41">
        <f>IF($AM37&gt;7,SMALL($H37:$U37,4),0)</f>
        <v>0</v>
      </c>
      <c r="AR37" s="41">
        <f>IF($AM37&gt;8,SMALL($H37:$U37,5),0)</f>
        <v>0</v>
      </c>
      <c r="AS37" s="41">
        <f>IF($AM37&gt;9,SMALL($H37:$U37,6),0)</f>
        <v>0</v>
      </c>
      <c r="AT37" s="41">
        <f>IF($AM37&gt;10,SMALL($H37:$U37,7),0)</f>
        <v>0</v>
      </c>
      <c r="AU37" s="41">
        <f>IF($AM37&gt;11,SMALL($I37:$U37,8),0)</f>
        <v>0</v>
      </c>
      <c r="AV37" s="41">
        <f>IF($AM37&gt;12,SMALL($I37:$U37,9),0)</f>
        <v>0</v>
      </c>
    </row>
    <row r="38" spans="1:48">
      <c r="A38" s="64" t="s">
        <v>71</v>
      </c>
      <c r="B38" s="49">
        <v>37</v>
      </c>
      <c r="C38" s="145">
        <v>35</v>
      </c>
      <c r="D38" s="28"/>
      <c r="E38" s="29">
        <f>F38/4000*1000</f>
        <v>382.86049092744952</v>
      </c>
      <c r="F38" s="29">
        <f>G38-(SUM(AN38:AV38))</f>
        <v>1531.4419637097981</v>
      </c>
      <c r="G38" s="30">
        <f>SUM(H38:U38)</f>
        <v>1531.4419637097981</v>
      </c>
      <c r="H38" s="32"/>
      <c r="I38" s="58"/>
      <c r="J38" s="60"/>
      <c r="K38" s="60"/>
      <c r="L38" s="76"/>
      <c r="M38" s="5">
        <v>744.706247253578</v>
      </c>
      <c r="N38" s="124"/>
      <c r="O38" s="121">
        <v>786.73571645621996</v>
      </c>
      <c r="P38" s="198"/>
      <c r="Q38" s="124"/>
      <c r="R38" s="59"/>
      <c r="S38" s="192"/>
      <c r="T38" s="124"/>
      <c r="U38" s="234"/>
      <c r="V38" s="22"/>
      <c r="W38" s="55"/>
      <c r="X38" s="41">
        <f>IF(H38&gt;0,1,0)</f>
        <v>0</v>
      </c>
      <c r="Y38" s="41">
        <f>IF(I38&gt;0,1,0)</f>
        <v>0</v>
      </c>
      <c r="Z38" s="41">
        <f>IF(J38&gt;0,1,0)</f>
        <v>0</v>
      </c>
      <c r="AA38" s="41">
        <f>IF(K38&gt;0,1,0)</f>
        <v>0</v>
      </c>
      <c r="AB38" s="41">
        <f>IF(L38&gt;0,1,0)</f>
        <v>0</v>
      </c>
      <c r="AC38" s="41">
        <f>IF(M38&gt;0,1,0)</f>
        <v>1</v>
      </c>
      <c r="AD38" s="41">
        <f>IF(N38&gt;0,1,0)</f>
        <v>0</v>
      </c>
      <c r="AE38" s="41">
        <f>IF(O38&gt;0,1,0)</f>
        <v>1</v>
      </c>
      <c r="AF38" s="41">
        <f>IF(P38&gt;0,1,0)</f>
        <v>0</v>
      </c>
      <c r="AG38" s="41">
        <f>IF(Q38&gt;0,1,0)</f>
        <v>0</v>
      </c>
      <c r="AH38" s="41">
        <f>IF(R38&gt;0,1,0)</f>
        <v>0</v>
      </c>
      <c r="AI38" s="41">
        <f>IF(S38&gt;0,1,0)</f>
        <v>0</v>
      </c>
      <c r="AJ38" s="41">
        <f>IF(T38&gt;0,1,0)</f>
        <v>0</v>
      </c>
      <c r="AM38" s="41">
        <f>SUM(X38:AK38)</f>
        <v>2</v>
      </c>
      <c r="AN38" s="41">
        <f>IF($AM38&gt;4,SMALL($H38:$U38,1),0)</f>
        <v>0</v>
      </c>
      <c r="AO38" s="41">
        <f>IF($AM38&gt;5,SMALL($H38:$U38,2),0)</f>
        <v>0</v>
      </c>
      <c r="AP38" s="41">
        <f>IF($AM38&gt;6,SMALL($H38:$U38,3),0)</f>
        <v>0</v>
      </c>
      <c r="AQ38" s="41">
        <f>IF($AM38&gt;7,SMALL($H38:$U38,4),0)</f>
        <v>0</v>
      </c>
      <c r="AR38" s="41">
        <f>IF($AM38&gt;8,SMALL($H38:$U38,5),0)</f>
        <v>0</v>
      </c>
      <c r="AS38" s="41">
        <f>IF($AM38&gt;9,SMALL($H38:$U38,6),0)</f>
        <v>0</v>
      </c>
      <c r="AT38" s="41">
        <f>IF($AM38&gt;10,SMALL($H38:$U38,7),0)</f>
        <v>0</v>
      </c>
      <c r="AU38" s="41">
        <f>IF($AM38&gt;11,SMALL($I38:$U38,8),0)</f>
        <v>0</v>
      </c>
      <c r="AV38" s="41">
        <f>IF($AM38&gt;12,SMALL($I38:$U38,9),0)</f>
        <v>0</v>
      </c>
    </row>
    <row r="39" spans="1:48">
      <c r="A39" s="63" t="s">
        <v>39</v>
      </c>
      <c r="B39" s="49">
        <v>38</v>
      </c>
      <c r="C39" s="145">
        <v>36</v>
      </c>
      <c r="D39" s="28"/>
      <c r="E39" s="29">
        <f>F39/4000*1000</f>
        <v>374.53260261601531</v>
      </c>
      <c r="F39" s="29">
        <f>G39-(SUM(AN39:AV39))</f>
        <v>1498.1304104640612</v>
      </c>
      <c r="G39" s="30">
        <f>SUM(H39:U39)</f>
        <v>1498.1304104640612</v>
      </c>
      <c r="H39" s="48"/>
      <c r="I39" s="32"/>
      <c r="J39" s="32"/>
      <c r="K39" s="32"/>
      <c r="L39" s="32"/>
      <c r="M39" s="120">
        <v>793.15662740194864</v>
      </c>
      <c r="N39" s="118"/>
      <c r="O39" s="121">
        <v>704.97378306211249</v>
      </c>
      <c r="P39" s="139"/>
      <c r="Q39" s="35"/>
      <c r="R39" s="165"/>
      <c r="S39" s="192"/>
      <c r="T39" s="38"/>
      <c r="U39" s="35"/>
      <c r="V39" s="55"/>
      <c r="X39" s="41">
        <f>IF(H39&gt;0,1,0)</f>
        <v>0</v>
      </c>
      <c r="Y39" s="41">
        <f>IF(I39&gt;0,1,0)</f>
        <v>0</v>
      </c>
      <c r="Z39" s="41">
        <f>IF(J39&gt;0,1,0)</f>
        <v>0</v>
      </c>
      <c r="AA39" s="41">
        <f>IF(K39&gt;0,1,0)</f>
        <v>0</v>
      </c>
      <c r="AB39" s="41">
        <f>IF(L39&gt;0,1,0)</f>
        <v>0</v>
      </c>
      <c r="AC39" s="41">
        <f>IF(M39&gt;0,1,0)</f>
        <v>1</v>
      </c>
      <c r="AE39" s="41">
        <f>IF(O39&gt;0,1,0)</f>
        <v>1</v>
      </c>
      <c r="AF39" s="41">
        <f>IF(P39&gt;0,1,0)</f>
        <v>0</v>
      </c>
      <c r="AG39" s="41">
        <f>IF(Q39&gt;0,1,0)</f>
        <v>0</v>
      </c>
      <c r="AH39" s="41">
        <f>IF(R39&gt;0,1,0)</f>
        <v>0</v>
      </c>
      <c r="AI39" s="41">
        <f>IF(S39&gt;0,1,0)</f>
        <v>0</v>
      </c>
      <c r="AJ39" s="41">
        <f>IF(T39&gt;0,1,0)</f>
        <v>0</v>
      </c>
      <c r="AM39" s="41">
        <f>SUM(X39:AK39)</f>
        <v>2</v>
      </c>
      <c r="AN39" s="41">
        <f>IF($AM39&gt;4,SMALL($H39:$U39,1),0)</f>
        <v>0</v>
      </c>
      <c r="AO39" s="41">
        <f>IF($AM39&gt;5,SMALL($H39:$U39,2),0)</f>
        <v>0</v>
      </c>
      <c r="AP39" s="41">
        <f>IF($AM39&gt;6,SMALL($H39:$U39,3),0)</f>
        <v>0</v>
      </c>
      <c r="AQ39" s="41">
        <f>IF($AM39&gt;7,SMALL($H39:$U39,4),0)</f>
        <v>0</v>
      </c>
      <c r="AR39" s="41">
        <f>IF($AM39&gt;8,SMALL($H39:$U39,5),0)</f>
        <v>0</v>
      </c>
      <c r="AS39" s="41">
        <f>IF($AM39&gt;9,SMALL($H39:$U39,6),0)</f>
        <v>0</v>
      </c>
      <c r="AT39" s="41">
        <f>IF($AM39&gt;10,SMALL($H39:$U39,7),0)</f>
        <v>0</v>
      </c>
      <c r="AU39" s="41">
        <f>IF($AM39&gt;11,SMALL($I39:$U39,8),0)</f>
        <v>0</v>
      </c>
      <c r="AV39" s="41">
        <f>IF($AM39&gt;12,SMALL($I39:$U39,9),0)</f>
        <v>0</v>
      </c>
    </row>
    <row r="40" spans="1:48">
      <c r="A40" s="57" t="s">
        <v>21</v>
      </c>
      <c r="B40" s="49">
        <v>39</v>
      </c>
      <c r="C40" s="145">
        <v>37</v>
      </c>
      <c r="D40" s="28"/>
      <c r="E40" s="29">
        <f>F40/4000*1000</f>
        <v>372.41397968615684</v>
      </c>
      <c r="F40" s="29">
        <f>G40-(SUM(AN40:AV40))</f>
        <v>1489.6559187446273</v>
      </c>
      <c r="G40" s="30">
        <f>SUM(H40:U40)</f>
        <v>1489.6559187446273</v>
      </c>
      <c r="H40" s="48"/>
      <c r="I40" s="118"/>
      <c r="J40" s="120">
        <v>744.29590603948782</v>
      </c>
      <c r="K40" s="5">
        <v>745.36001270513941</v>
      </c>
      <c r="L40" s="35"/>
      <c r="M40" s="46"/>
      <c r="N40" s="118"/>
      <c r="O40" s="46"/>
      <c r="P40" s="142"/>
      <c r="Q40" s="35"/>
      <c r="R40" s="36"/>
      <c r="S40" s="46"/>
      <c r="T40" s="126"/>
      <c r="U40" s="234"/>
      <c r="V40" s="55"/>
      <c r="X40" s="41">
        <f>IF(H40&gt;0,1,0)</f>
        <v>0</v>
      </c>
      <c r="Y40" s="41">
        <f>IF(I40&gt;0,1,0)</f>
        <v>0</v>
      </c>
      <c r="Z40" s="41">
        <f>IF(J40&gt;0,1,0)</f>
        <v>1</v>
      </c>
      <c r="AA40" s="41">
        <f>IF(K40&gt;0,1,0)</f>
        <v>1</v>
      </c>
      <c r="AB40" s="41">
        <f>IF(L40&gt;0,1,0)</f>
        <v>0</v>
      </c>
      <c r="AC40" s="41">
        <f>IF(M40&gt;0,1,0)</f>
        <v>0</v>
      </c>
      <c r="AD40" s="41">
        <f>IF(N40&gt;0,1,0)</f>
        <v>0</v>
      </c>
      <c r="AE40" s="41">
        <f>IF(O40&gt;0,1,0)</f>
        <v>0</v>
      </c>
      <c r="AF40" s="41">
        <f>IF(P40&gt;0,1,0)</f>
        <v>0</v>
      </c>
      <c r="AG40" s="41">
        <f>IF(Q40&gt;0,1,0)</f>
        <v>0</v>
      </c>
      <c r="AH40" s="41">
        <f>IF(R40&gt;0,1,0)</f>
        <v>0</v>
      </c>
      <c r="AI40" s="41">
        <f>IF(S40&gt;0,1,0)</f>
        <v>0</v>
      </c>
      <c r="AJ40" s="41">
        <f>IF(T40&gt;0,1,0)</f>
        <v>0</v>
      </c>
      <c r="AM40" s="41">
        <f>SUM(X40:AK40)</f>
        <v>2</v>
      </c>
      <c r="AN40" s="41">
        <f>IF($AM40&gt;4,SMALL($H40:$U40,1),0)</f>
        <v>0</v>
      </c>
      <c r="AO40" s="41">
        <f>IF($AM40&gt;5,SMALL($H40:$U40,2),0)</f>
        <v>0</v>
      </c>
      <c r="AP40" s="41">
        <f>IF($AM40&gt;6,SMALL($H40:$U40,3),0)</f>
        <v>0</v>
      </c>
      <c r="AQ40" s="41">
        <f>IF($AM40&gt;7,SMALL($H40:$U40,4),0)</f>
        <v>0</v>
      </c>
      <c r="AR40" s="41">
        <f>IF($AM40&gt;8,SMALL($H40:$U40,5),0)</f>
        <v>0</v>
      </c>
      <c r="AS40" s="41">
        <f>IF($AM40&gt;9,SMALL($H40:$U40,6),0)</f>
        <v>0</v>
      </c>
      <c r="AT40" s="41">
        <f>IF($AM40&gt;10,SMALL($H40:$U40,7),0)</f>
        <v>0</v>
      </c>
      <c r="AU40" s="41">
        <f>IF($AM40&gt;11,SMALL($I40:$U40,8),0)</f>
        <v>0</v>
      </c>
      <c r="AV40" s="41">
        <f>IF($AM40&gt;12,SMALL($I40:$U40,9),0)</f>
        <v>0</v>
      </c>
    </row>
    <row r="41" spans="1:48">
      <c r="A41" s="65" t="s">
        <v>56</v>
      </c>
      <c r="B41" s="49">
        <v>40</v>
      </c>
      <c r="C41" s="148"/>
      <c r="D41" s="28"/>
      <c r="E41" s="29">
        <f>F41/4000*1000</f>
        <v>352.6350003374979</v>
      </c>
      <c r="F41" s="29">
        <f>G41-(SUM(AN41:AV41))</f>
        <v>1410.5400013499916</v>
      </c>
      <c r="G41" s="30">
        <f>SUM(H41:U41)</f>
        <v>1410.5400013499916</v>
      </c>
      <c r="H41" s="32"/>
      <c r="I41" s="58"/>
      <c r="J41" s="58"/>
      <c r="K41" s="58"/>
      <c r="L41" s="32"/>
      <c r="M41" s="5">
        <v>690.44121101437611</v>
      </c>
      <c r="N41" s="58"/>
      <c r="O41" s="121">
        <v>720.0987903356156</v>
      </c>
      <c r="P41" s="142"/>
      <c r="Q41" s="124"/>
      <c r="R41" s="163"/>
      <c r="S41" s="192"/>
      <c r="T41" s="124"/>
      <c r="U41" s="121"/>
      <c r="V41" s="55"/>
      <c r="X41" s="41">
        <f>IF(H41&gt;0,1,0)</f>
        <v>0</v>
      </c>
      <c r="Y41" s="41">
        <f>IF(I41&gt;0,1,0)</f>
        <v>0</v>
      </c>
      <c r="Z41" s="41">
        <f>IF(J41&gt;0,1,0)</f>
        <v>0</v>
      </c>
      <c r="AA41" s="41">
        <f>IF(K41&gt;0,1,0)</f>
        <v>0</v>
      </c>
      <c r="AB41" s="41">
        <f>IF(L41&gt;0,1,0)</f>
        <v>0</v>
      </c>
      <c r="AC41" s="41">
        <f>IF(M41&gt;0,1,0)</f>
        <v>1</v>
      </c>
      <c r="AD41" s="41">
        <f>IF(N41&gt;0,1,0)</f>
        <v>0</v>
      </c>
      <c r="AE41" s="41">
        <f>IF(O41&gt;0,1,0)</f>
        <v>1</v>
      </c>
      <c r="AF41" s="41">
        <f>IF(P41&gt;0,1,0)</f>
        <v>0</v>
      </c>
      <c r="AG41" s="41">
        <f>IF(Q41&gt;0,1,0)</f>
        <v>0</v>
      </c>
      <c r="AH41" s="41">
        <f>IF(R41&gt;0,1,0)</f>
        <v>0</v>
      </c>
      <c r="AI41" s="41">
        <f>IF(S41&gt;0,1,0)</f>
        <v>0</v>
      </c>
      <c r="AJ41" s="41">
        <f>IF(T41&gt;0,1,0)</f>
        <v>0</v>
      </c>
      <c r="AM41" s="41">
        <f>SUM(X41:AK41)</f>
        <v>2</v>
      </c>
      <c r="AN41" s="41">
        <f>IF($AM41&gt;4,SMALL($H41:$U41,1),0)</f>
        <v>0</v>
      </c>
      <c r="AO41" s="41">
        <f>IF($AM41&gt;5,SMALL($H41:$U41,2),0)</f>
        <v>0</v>
      </c>
      <c r="AP41" s="41">
        <f>IF($AM41&gt;6,SMALL($H41:$U41,3),0)</f>
        <v>0</v>
      </c>
      <c r="AQ41" s="41">
        <f>IF($AM41&gt;7,SMALL($H41:$U41,4),0)</f>
        <v>0</v>
      </c>
      <c r="AR41" s="41">
        <f>IF($AM41&gt;8,SMALL($H41:$U41,5),0)</f>
        <v>0</v>
      </c>
      <c r="AS41" s="41">
        <f>IF($AM41&gt;9,SMALL($H41:$U41,6),0)</f>
        <v>0</v>
      </c>
      <c r="AT41" s="41">
        <f>IF($AM41&gt;10,SMALL($H41:$U41,7),0)</f>
        <v>0</v>
      </c>
      <c r="AU41" s="41">
        <f>IF($AM41&gt;11,SMALL($I41:$U41,8),0)</f>
        <v>0</v>
      </c>
      <c r="AV41" s="41">
        <f>IF($AM41&gt;12,SMALL($I41:$U41,9),0)</f>
        <v>0</v>
      </c>
    </row>
    <row r="42" spans="1:48">
      <c r="A42" s="64" t="s">
        <v>67</v>
      </c>
      <c r="B42" s="49">
        <v>41</v>
      </c>
      <c r="C42" s="148"/>
      <c r="D42" s="28"/>
      <c r="E42" s="29">
        <f>F42/4000*1000</f>
        <v>324.52928236100047</v>
      </c>
      <c r="F42" s="29">
        <f>G42-(SUM(AN42:AV42))</f>
        <v>1298.1171294440019</v>
      </c>
      <c r="G42" s="30">
        <f>SUM(H42:U42)</f>
        <v>1298.1171294440019</v>
      </c>
      <c r="H42" s="32"/>
      <c r="I42" s="118"/>
      <c r="J42" s="5">
        <v>694.58988036441735</v>
      </c>
      <c r="K42" s="58"/>
      <c r="L42" s="5">
        <v>603.52724907958441</v>
      </c>
      <c r="M42" s="35"/>
      <c r="N42" s="76"/>
      <c r="O42" s="35"/>
      <c r="P42" s="198"/>
      <c r="Q42" s="35"/>
      <c r="R42" s="36"/>
      <c r="S42" s="193"/>
      <c r="T42" s="232"/>
      <c r="U42" s="121"/>
      <c r="V42" s="55"/>
      <c r="W42" s="40"/>
      <c r="X42" s="41">
        <f>IF(H42&gt;0,1,0)</f>
        <v>0</v>
      </c>
      <c r="Y42" s="41">
        <f>IF(I42&gt;0,1,0)</f>
        <v>0</v>
      </c>
      <c r="Z42" s="41">
        <f>IF(J42&gt;0,1,0)</f>
        <v>1</v>
      </c>
      <c r="AA42" s="41">
        <f>IF(K42&gt;0,1,0)</f>
        <v>0</v>
      </c>
      <c r="AB42" s="41">
        <f>IF(L42&gt;0,1,0)</f>
        <v>1</v>
      </c>
      <c r="AC42" s="41">
        <f>IF(M42&gt;0,1,0)</f>
        <v>0</v>
      </c>
      <c r="AD42" s="41">
        <f>IF(N42&gt;0,1,0)</f>
        <v>0</v>
      </c>
      <c r="AE42" s="41">
        <f>IF(O42&gt;0,1,0)</f>
        <v>0</v>
      </c>
      <c r="AF42" s="41">
        <f>IF(P42&gt;0,1,0)</f>
        <v>0</v>
      </c>
      <c r="AG42" s="41">
        <f>IF(Q42&gt;0,1,0)</f>
        <v>0</v>
      </c>
      <c r="AH42" s="41">
        <f>IF(R42&gt;0,1,0)</f>
        <v>0</v>
      </c>
      <c r="AI42" s="41">
        <f>IF(S42&gt;0,1,0)</f>
        <v>0</v>
      </c>
      <c r="AJ42" s="41">
        <f>IF(T42&gt;0,1,0)</f>
        <v>0</v>
      </c>
      <c r="AM42" s="41">
        <f>SUM(X42:AK42)</f>
        <v>2</v>
      </c>
      <c r="AN42" s="41">
        <f>IF($AM42&gt;4,SMALL($H42:$U42,1),0)</f>
        <v>0</v>
      </c>
      <c r="AO42" s="41">
        <f>IF($AM42&gt;5,SMALL($H42:$U42,2),0)</f>
        <v>0</v>
      </c>
      <c r="AP42" s="41">
        <f>IF($AM42&gt;6,SMALL($H42:$U42,3),0)</f>
        <v>0</v>
      </c>
      <c r="AQ42" s="41">
        <f>IF($AM42&gt;7,SMALL($H42:$U42,4),0)</f>
        <v>0</v>
      </c>
      <c r="AR42" s="41">
        <f>IF($AM42&gt;8,SMALL($H42:$U42,5),0)</f>
        <v>0</v>
      </c>
      <c r="AS42" s="41">
        <f>IF($AM42&gt;9,SMALL($H42:$U42,6),0)</f>
        <v>0</v>
      </c>
      <c r="AT42" s="41">
        <f>IF($AM42&gt;10,SMALL($H42:$U42,7),0)</f>
        <v>0</v>
      </c>
      <c r="AU42" s="41">
        <f>IF($AM42&gt;11,SMALL($I42:$U42,8),0)</f>
        <v>0</v>
      </c>
      <c r="AV42" s="41">
        <f>IF($AM42&gt;12,SMALL($I42:$U42,9),0)</f>
        <v>0</v>
      </c>
    </row>
    <row r="43" spans="1:48">
      <c r="A43" s="64" t="s">
        <v>102</v>
      </c>
      <c r="B43" s="49">
        <v>42</v>
      </c>
      <c r="C43" s="148"/>
      <c r="D43" s="135"/>
      <c r="E43" s="32">
        <f>F43/4000*1000</f>
        <v>241.63289305963355</v>
      </c>
      <c r="F43" s="32">
        <f>G43-(SUM(AN43:AV43))</f>
        <v>966.53157223853418</v>
      </c>
      <c r="G43" s="32">
        <f>SUM(H43:U43)</f>
        <v>966.53157223853418</v>
      </c>
      <c r="H43" s="187"/>
      <c r="I43" s="135"/>
      <c r="J43" s="135"/>
      <c r="K43" s="51"/>
      <c r="L43" s="135"/>
      <c r="M43" s="51"/>
      <c r="N43" s="51"/>
      <c r="O43" s="35"/>
      <c r="P43" s="147"/>
      <c r="Q43" s="121"/>
      <c r="R43" s="182">
        <v>966.53157223853418</v>
      </c>
      <c r="S43" s="121"/>
      <c r="T43" s="126"/>
      <c r="U43" s="51"/>
      <c r="V43" s="55"/>
      <c r="X43" s="41">
        <f>IF(H43&gt;0,1,0)</f>
        <v>0</v>
      </c>
      <c r="Y43" s="41">
        <f>IF(I43&gt;0,1,0)</f>
        <v>0</v>
      </c>
      <c r="Z43" s="41">
        <f>IF(J43&gt;0,1,0)</f>
        <v>0</v>
      </c>
      <c r="AA43" s="41">
        <f>IF(K43&gt;0,1,0)</f>
        <v>0</v>
      </c>
      <c r="AB43" s="41">
        <f>IF(L43&gt;0,1,0)</f>
        <v>0</v>
      </c>
      <c r="AC43" s="41">
        <f>IF(M43&gt;0,1,0)</f>
        <v>0</v>
      </c>
      <c r="AD43" s="41">
        <f>IF(N43&gt;0,1,0)</f>
        <v>0</v>
      </c>
      <c r="AE43" s="41">
        <f>IF(O43&gt;0,1,0)</f>
        <v>0</v>
      </c>
      <c r="AF43" s="41">
        <f>IF(P43&gt;0,1,0)</f>
        <v>0</v>
      </c>
      <c r="AG43" s="41">
        <f>IF(Q43&gt;0,1,0)</f>
        <v>0</v>
      </c>
      <c r="AH43" s="41">
        <f>IF(R43&gt;0,1,0)</f>
        <v>1</v>
      </c>
      <c r="AI43" s="41">
        <f>IF(S43&gt;0,1,0)</f>
        <v>0</v>
      </c>
      <c r="AJ43" s="41">
        <f>IF(T43&gt;0,1,0)</f>
        <v>0</v>
      </c>
      <c r="AM43" s="41">
        <f>SUM(X43:AK43)</f>
        <v>1</v>
      </c>
      <c r="AN43" s="41">
        <f>IF($AM43&gt;4,SMALL($H43:$U43,1),0)</f>
        <v>0</v>
      </c>
      <c r="AO43" s="41">
        <f>IF($AM43&gt;5,SMALL($H43:$U43,2),0)</f>
        <v>0</v>
      </c>
      <c r="AP43" s="41">
        <f>IF($AM43&gt;6,SMALL($H43:$U43,3),0)</f>
        <v>0</v>
      </c>
      <c r="AQ43" s="41">
        <f>IF($AM43&gt;7,SMALL($H43:$U43,4),0)</f>
        <v>0</v>
      </c>
      <c r="AR43" s="41">
        <f>IF($AM43&gt;8,SMALL($H43:$U43,5),0)</f>
        <v>0</v>
      </c>
      <c r="AS43" s="41">
        <f>IF($AM43&gt;9,SMALL($H43:$U43,6),0)</f>
        <v>0</v>
      </c>
      <c r="AT43" s="41">
        <f>IF($AM43&gt;10,SMALL($H43:$U43,7),0)</f>
        <v>0</v>
      </c>
      <c r="AU43" s="41">
        <f>IF($AM43&gt;11,SMALL($I43:$U43,8),0)</f>
        <v>0</v>
      </c>
      <c r="AV43" s="41">
        <f>IF($AM43&gt;12,SMALL($I43:$U43,9),0)</f>
        <v>0</v>
      </c>
    </row>
    <row r="44" spans="1:48">
      <c r="A44" s="64" t="s">
        <v>101</v>
      </c>
      <c r="B44" s="49">
        <v>43</v>
      </c>
      <c r="C44" s="148"/>
      <c r="D44" s="135"/>
      <c r="E44" s="32">
        <f>F44/4000*1000</f>
        <v>239.43105391716421</v>
      </c>
      <c r="F44" s="32">
        <f>G44-(SUM(AN44:AV44))</f>
        <v>957.72421566865683</v>
      </c>
      <c r="G44" s="32">
        <f>SUM(H44:U44)</f>
        <v>957.72421566865683</v>
      </c>
      <c r="H44" s="135"/>
      <c r="I44" s="135"/>
      <c r="J44" s="135"/>
      <c r="K44" s="135"/>
      <c r="L44" s="51"/>
      <c r="M44" s="51"/>
      <c r="N44" s="135"/>
      <c r="O44" s="35"/>
      <c r="P44" s="124"/>
      <c r="Q44" s="121"/>
      <c r="R44" s="5">
        <v>957.72421566865683</v>
      </c>
      <c r="S44" s="121"/>
      <c r="T44" s="126"/>
      <c r="U44" s="51"/>
      <c r="V44" s="55"/>
      <c r="X44" s="41">
        <f>IF(H44&gt;0,1,0)</f>
        <v>0</v>
      </c>
      <c r="Y44" s="41">
        <f>IF(I44&gt;0,1,0)</f>
        <v>0</v>
      </c>
      <c r="Z44" s="41">
        <f>IF(J44&gt;0,1,0)</f>
        <v>0</v>
      </c>
      <c r="AA44" s="41">
        <f>IF(K44&gt;0,1,0)</f>
        <v>0</v>
      </c>
      <c r="AB44" s="41">
        <f>IF(L44&gt;0,1,0)</f>
        <v>0</v>
      </c>
      <c r="AC44" s="41">
        <f>IF(M44&gt;0,1,0)</f>
        <v>0</v>
      </c>
      <c r="AD44" s="41">
        <f>IF(N44&gt;0,1,0)</f>
        <v>0</v>
      </c>
      <c r="AE44" s="41">
        <f>IF(O44&gt;0,1,0)</f>
        <v>0</v>
      </c>
      <c r="AF44" s="41">
        <f>IF(P44&gt;0,1,0)</f>
        <v>0</v>
      </c>
      <c r="AG44" s="41">
        <f>IF(Q44&gt;0,1,0)</f>
        <v>0</v>
      </c>
      <c r="AH44" s="41">
        <f>IF(R44&gt;0,1,0)</f>
        <v>1</v>
      </c>
      <c r="AI44" s="41">
        <f>IF(S44&gt;0,1,0)</f>
        <v>0</v>
      </c>
      <c r="AJ44" s="41">
        <f>IF(T44&gt;0,1,0)</f>
        <v>0</v>
      </c>
      <c r="AM44" s="41">
        <f>SUM(X44:AK44)</f>
        <v>1</v>
      </c>
      <c r="AN44" s="41">
        <f>IF($AM44&gt;4,SMALL($H44:$U44,1),0)</f>
        <v>0</v>
      </c>
      <c r="AO44" s="41">
        <f>IF($AM44&gt;5,SMALL($H44:$U44,2),0)</f>
        <v>0</v>
      </c>
      <c r="AP44" s="41">
        <f>IF($AM44&gt;6,SMALL($H44:$U44,3),0)</f>
        <v>0</v>
      </c>
      <c r="AQ44" s="41">
        <f>IF($AM44&gt;7,SMALL($H44:$U44,4),0)</f>
        <v>0</v>
      </c>
      <c r="AR44" s="41">
        <f>IF($AM44&gt;8,SMALL($H44:$U44,5),0)</f>
        <v>0</v>
      </c>
      <c r="AS44" s="41">
        <f>IF($AM44&gt;9,SMALL($H44:$U44,6),0)</f>
        <v>0</v>
      </c>
      <c r="AT44" s="41">
        <f>IF($AM44&gt;10,SMALL($H44:$U44,7),0)</f>
        <v>0</v>
      </c>
      <c r="AU44" s="41">
        <f>IF($AM44&gt;11,SMALL($I44:$U44,8),0)</f>
        <v>0</v>
      </c>
      <c r="AV44" s="41">
        <f>IF($AM44&gt;12,SMALL($I44:$U44,9),0)</f>
        <v>0</v>
      </c>
    </row>
    <row r="45" spans="1:48">
      <c r="A45" s="160" t="s">
        <v>221</v>
      </c>
      <c r="B45" s="49">
        <v>44</v>
      </c>
      <c r="C45" s="148"/>
      <c r="D45" s="135"/>
      <c r="E45" s="32">
        <f>F45/4000*1000</f>
        <v>238.71672675061799</v>
      </c>
      <c r="F45" s="32">
        <f>G45-(SUM(AN45:AV45))</f>
        <v>954.86690700247198</v>
      </c>
      <c r="G45" s="32">
        <f>SUM(H45:U45)</f>
        <v>954.86690700247198</v>
      </c>
      <c r="H45" s="135"/>
      <c r="I45" s="51"/>
      <c r="J45" s="51"/>
      <c r="K45" s="135"/>
      <c r="L45" s="135"/>
      <c r="M45" s="135"/>
      <c r="N45" s="135"/>
      <c r="O45" s="35"/>
      <c r="P45" s="162"/>
      <c r="Q45" s="121"/>
      <c r="R45" s="182">
        <v>954.86690700247198</v>
      </c>
      <c r="S45" s="121"/>
      <c r="T45" s="126"/>
      <c r="U45" s="51"/>
      <c r="V45" s="55"/>
      <c r="X45" s="41">
        <f>IF(H45&gt;0,1,0)</f>
        <v>0</v>
      </c>
      <c r="Y45" s="41">
        <f>IF(I45&gt;0,1,0)</f>
        <v>0</v>
      </c>
      <c r="Z45" s="41">
        <f>IF(J45&gt;0,1,0)</f>
        <v>0</v>
      </c>
      <c r="AA45" s="41">
        <f>IF(K45&gt;0,1,0)</f>
        <v>0</v>
      </c>
      <c r="AB45" s="41">
        <f>IF(L45&gt;0,1,0)</f>
        <v>0</v>
      </c>
      <c r="AC45" s="41">
        <f>IF(M45&gt;0,1,0)</f>
        <v>0</v>
      </c>
      <c r="AD45" s="41">
        <f>IF(N45&gt;0,1,0)</f>
        <v>0</v>
      </c>
      <c r="AE45" s="41">
        <f>IF(O45&gt;0,1,0)</f>
        <v>0</v>
      </c>
      <c r="AF45" s="41">
        <f>IF(P45&gt;0,1,0)</f>
        <v>0</v>
      </c>
      <c r="AG45" s="41">
        <f>IF(Q45&gt;0,1,0)</f>
        <v>0</v>
      </c>
      <c r="AH45" s="41">
        <f>IF(R45&gt;0,1,0)</f>
        <v>1</v>
      </c>
      <c r="AI45" s="41">
        <f>IF(S45&gt;0,1,0)</f>
        <v>0</v>
      </c>
      <c r="AJ45" s="41">
        <f>IF(T45&gt;0,1,0)</f>
        <v>0</v>
      </c>
      <c r="AM45" s="41">
        <f>SUM(X45:AK45)</f>
        <v>1</v>
      </c>
      <c r="AN45" s="41">
        <f>IF($AM45&gt;4,SMALL($H45:$U45,1),0)</f>
        <v>0</v>
      </c>
      <c r="AO45" s="41">
        <f>IF($AM45&gt;5,SMALL($H45:$U45,2),0)</f>
        <v>0</v>
      </c>
      <c r="AP45" s="41">
        <f>IF($AM45&gt;6,SMALL($H45:$U45,3),0)</f>
        <v>0</v>
      </c>
      <c r="AQ45" s="41">
        <f>IF($AM45&gt;7,SMALL($H45:$U45,4),0)</f>
        <v>0</v>
      </c>
      <c r="AR45" s="41">
        <f>IF($AM45&gt;8,SMALL($H45:$U45,5),0)</f>
        <v>0</v>
      </c>
      <c r="AS45" s="41">
        <f>IF($AM45&gt;9,SMALL($H45:$U45,6),0)</f>
        <v>0</v>
      </c>
      <c r="AT45" s="41">
        <f>IF($AM45&gt;10,SMALL($H45:$U45,7),0)</f>
        <v>0</v>
      </c>
      <c r="AU45" s="41">
        <f>IF($AM45&gt;11,SMALL($I45:$U45,8),0)</f>
        <v>0</v>
      </c>
      <c r="AV45" s="41">
        <f>IF($AM45&gt;12,SMALL($I45:$U45,9),0)</f>
        <v>0</v>
      </c>
    </row>
    <row r="46" spans="1:48">
      <c r="A46" s="133" t="s">
        <v>110</v>
      </c>
      <c r="B46" s="49">
        <v>45</v>
      </c>
      <c r="C46" s="148"/>
      <c r="D46" s="28"/>
      <c r="E46" s="29">
        <f>F46/4000*1000</f>
        <v>238.33058963853526</v>
      </c>
      <c r="F46" s="29">
        <f>G46-(SUM(AN46:AV46))</f>
        <v>953.32235855414103</v>
      </c>
      <c r="G46" s="30">
        <f>SUM(H46:U46)</f>
        <v>953.32235855414103</v>
      </c>
      <c r="H46" s="32"/>
      <c r="I46" s="58"/>
      <c r="J46" s="58"/>
      <c r="K46" s="60"/>
      <c r="L46" s="120">
        <v>953.32235855414103</v>
      </c>
      <c r="M46" s="35"/>
      <c r="N46" s="58"/>
      <c r="O46" s="35"/>
      <c r="P46" s="142"/>
      <c r="Q46" s="35"/>
      <c r="R46" s="59"/>
      <c r="S46" s="192"/>
      <c r="T46" s="124"/>
      <c r="U46" s="35"/>
      <c r="V46" s="55"/>
      <c r="X46" s="41">
        <f>IF(H46&gt;0,1,0)</f>
        <v>0</v>
      </c>
      <c r="Y46" s="41">
        <f>IF(I46&gt;0,1,0)</f>
        <v>0</v>
      </c>
      <c r="Z46" s="41">
        <f>IF(J46&gt;0,1,0)</f>
        <v>0</v>
      </c>
      <c r="AA46" s="41">
        <f>IF(K46&gt;0,1,0)</f>
        <v>0</v>
      </c>
      <c r="AB46" s="41">
        <f>IF(L46&gt;0,1,0)</f>
        <v>1</v>
      </c>
      <c r="AC46" s="41">
        <f>IF(M46&gt;0,1,0)</f>
        <v>0</v>
      </c>
      <c r="AD46" s="41">
        <f>IF(N46&gt;0,1,0)</f>
        <v>0</v>
      </c>
      <c r="AE46" s="41">
        <f>IF(O46&gt;0,1,0)</f>
        <v>0</v>
      </c>
      <c r="AF46" s="41">
        <f>IF(P46&gt;0,1,0)</f>
        <v>0</v>
      </c>
      <c r="AG46" s="41">
        <f>IF(Q46&gt;0,1,0)</f>
        <v>0</v>
      </c>
      <c r="AH46" s="41">
        <f>IF(R46&gt;0,1,0)</f>
        <v>0</v>
      </c>
      <c r="AI46" s="41">
        <f>IF(S46&gt;0,1,0)</f>
        <v>0</v>
      </c>
      <c r="AJ46" s="41">
        <f>IF(T46&gt;0,1,0)</f>
        <v>0</v>
      </c>
      <c r="AM46" s="41">
        <f>SUM(X46:AK46)</f>
        <v>1</v>
      </c>
      <c r="AN46" s="41">
        <f>IF($AM46&gt;4,SMALL($H46:$U46,1),0)</f>
        <v>0</v>
      </c>
      <c r="AO46" s="41">
        <f>IF($AM46&gt;5,SMALL($H46:$U46,2),0)</f>
        <v>0</v>
      </c>
      <c r="AP46" s="41">
        <f>IF($AM46&gt;6,SMALL($H46:$U46,3),0)</f>
        <v>0</v>
      </c>
      <c r="AQ46" s="41">
        <f>IF($AM46&gt;7,SMALL($H46:$U46,4),0)</f>
        <v>0</v>
      </c>
      <c r="AR46" s="41">
        <f>IF($AM46&gt;8,SMALL($H46:$U46,5),0)</f>
        <v>0</v>
      </c>
      <c r="AS46" s="41">
        <f>IF($AM46&gt;9,SMALL($H46:$U46,6),0)</f>
        <v>0</v>
      </c>
      <c r="AT46" s="41">
        <f>IF($AM46&gt;10,SMALL($H46:$U46,7),0)</f>
        <v>0</v>
      </c>
      <c r="AU46" s="41">
        <f>IF($AM46&gt;11,SMALL($I46:$U46,8),0)</f>
        <v>0</v>
      </c>
      <c r="AV46" s="41">
        <f>IF($AM46&gt;12,SMALL($I46:$U46,9),0)</f>
        <v>0</v>
      </c>
    </row>
    <row r="47" spans="1:48">
      <c r="A47" s="133" t="s">
        <v>29</v>
      </c>
      <c r="B47" s="49">
        <v>46</v>
      </c>
      <c r="C47" s="145">
        <v>38</v>
      </c>
      <c r="D47" s="28"/>
      <c r="E47" s="29">
        <f>F47/4000*1000</f>
        <v>235.55712164573328</v>
      </c>
      <c r="F47" s="29">
        <f>G47-(SUM(AN47:AV47))</f>
        <v>942.2284865829331</v>
      </c>
      <c r="G47" s="30">
        <f>SUM(H47:U47)</f>
        <v>942.2284865829331</v>
      </c>
      <c r="H47" s="32"/>
      <c r="I47" s="58"/>
      <c r="J47" s="60"/>
      <c r="K47" s="60"/>
      <c r="L47" s="120"/>
      <c r="M47" s="5">
        <v>942.2284865829331</v>
      </c>
      <c r="N47" s="58"/>
      <c r="O47" s="35"/>
      <c r="P47" s="139"/>
      <c r="Q47" s="124"/>
      <c r="R47" s="59"/>
      <c r="S47" s="192"/>
      <c r="T47" s="124"/>
      <c r="U47" s="50"/>
      <c r="V47" s="55"/>
      <c r="X47" s="41">
        <f>IF(H47&gt;0,1,0)</f>
        <v>0</v>
      </c>
      <c r="Y47" s="41">
        <f>IF(I47&gt;0,1,0)</f>
        <v>0</v>
      </c>
      <c r="Z47" s="41">
        <f>IF(J47&gt;0,1,0)</f>
        <v>0</v>
      </c>
      <c r="AA47" s="41">
        <f>IF(K47&gt;0,1,0)</f>
        <v>0</v>
      </c>
      <c r="AB47" s="41">
        <f>IF(L47&gt;0,1,0)</f>
        <v>0</v>
      </c>
      <c r="AC47" s="41">
        <f>IF(M47&gt;0,1,0)</f>
        <v>1</v>
      </c>
      <c r="AD47" s="41">
        <f>IF(N47&gt;0,1,0)</f>
        <v>0</v>
      </c>
      <c r="AE47" s="41">
        <f>IF(O47&gt;0,1,0)</f>
        <v>0</v>
      </c>
      <c r="AF47" s="41">
        <f>IF(P47&gt;0,1,0)</f>
        <v>0</v>
      </c>
      <c r="AG47" s="41">
        <f>IF(Q47&gt;0,1,0)</f>
        <v>0</v>
      </c>
      <c r="AH47" s="41">
        <f>IF(R47&gt;0,1,0)</f>
        <v>0</v>
      </c>
      <c r="AI47" s="41">
        <f>IF(S47&gt;0,1,0)</f>
        <v>0</v>
      </c>
      <c r="AJ47" s="41">
        <f>IF(T47&gt;0,1,0)</f>
        <v>0</v>
      </c>
      <c r="AM47" s="41">
        <f>SUM(X47:AK47)</f>
        <v>1</v>
      </c>
      <c r="AN47" s="41">
        <f>IF($AM47&gt;4,SMALL($H47:$U47,1),0)</f>
        <v>0</v>
      </c>
      <c r="AO47" s="41">
        <f>IF($AM47&gt;5,SMALL($H47:$U47,2),0)</f>
        <v>0</v>
      </c>
      <c r="AP47" s="41">
        <f>IF($AM47&gt;6,SMALL($H47:$U47,3),0)</f>
        <v>0</v>
      </c>
      <c r="AQ47" s="41">
        <f>IF($AM47&gt;7,SMALL($H47:$U47,4),0)</f>
        <v>0</v>
      </c>
      <c r="AR47" s="41">
        <f>IF($AM47&gt;8,SMALL($H47:$U47,5),0)</f>
        <v>0</v>
      </c>
      <c r="AS47" s="41">
        <f>IF($AM47&gt;9,SMALL($H47:$U47,6),0)</f>
        <v>0</v>
      </c>
      <c r="AT47" s="41">
        <f>IF($AM47&gt;10,SMALL($H47:$U47,7),0)</f>
        <v>0</v>
      </c>
      <c r="AU47" s="41">
        <f>IF($AM47&gt;11,SMALL($I47:$U47,8),0)</f>
        <v>0</v>
      </c>
      <c r="AV47" s="41">
        <f>IF($AM47&gt;12,SMALL($I47:$U47,9),0)</f>
        <v>0</v>
      </c>
    </row>
    <row r="48" spans="1:48">
      <c r="A48" s="133" t="s">
        <v>213</v>
      </c>
      <c r="B48" s="49">
        <v>47</v>
      </c>
      <c r="C48" s="148"/>
      <c r="D48" s="135"/>
      <c r="E48" s="32">
        <f>F48/4000*1000</f>
        <v>234.08107901579771</v>
      </c>
      <c r="F48" s="32">
        <f>G48-(SUM(AN48:AV48))</f>
        <v>936.32431606319085</v>
      </c>
      <c r="G48" s="32">
        <f>SUM(H48:U48)</f>
        <v>936.32431606319085</v>
      </c>
      <c r="H48" s="135"/>
      <c r="I48" s="135"/>
      <c r="J48" s="51"/>
      <c r="K48" s="51"/>
      <c r="L48" s="135"/>
      <c r="M48" s="51"/>
      <c r="N48" s="135"/>
      <c r="O48" s="35"/>
      <c r="P48" s="162"/>
      <c r="Q48" s="121"/>
      <c r="R48" s="182">
        <v>936.32431606319085</v>
      </c>
      <c r="S48" s="121"/>
      <c r="T48" s="126"/>
      <c r="U48" s="51"/>
      <c r="V48" s="55"/>
      <c r="X48" s="41">
        <f>IF(H48&gt;0,1,0)</f>
        <v>0</v>
      </c>
      <c r="Y48" s="41">
        <f>IF(I48&gt;0,1,0)</f>
        <v>0</v>
      </c>
      <c r="Z48" s="41">
        <f>IF(J48&gt;0,1,0)</f>
        <v>0</v>
      </c>
      <c r="AA48" s="41">
        <f>IF(K48&gt;0,1,0)</f>
        <v>0</v>
      </c>
      <c r="AB48" s="41">
        <f>IF(L48&gt;0,1,0)</f>
        <v>0</v>
      </c>
      <c r="AC48" s="41">
        <f>IF(M48&gt;0,1,0)</f>
        <v>0</v>
      </c>
      <c r="AD48" s="41">
        <f>IF(N48&gt;0,1,0)</f>
        <v>0</v>
      </c>
      <c r="AE48" s="41">
        <f>IF(O48&gt;0,1,0)</f>
        <v>0</v>
      </c>
      <c r="AF48" s="41">
        <f>IF(P48&gt;0,1,0)</f>
        <v>0</v>
      </c>
      <c r="AG48" s="41">
        <f>IF(Q48&gt;0,1,0)</f>
        <v>0</v>
      </c>
      <c r="AH48" s="41">
        <f>IF(R48&gt;0,1,0)</f>
        <v>1</v>
      </c>
      <c r="AI48" s="41">
        <f>IF(S48&gt;0,1,0)</f>
        <v>0</v>
      </c>
      <c r="AJ48" s="41">
        <f>IF(T48&gt;0,1,0)</f>
        <v>0</v>
      </c>
      <c r="AM48" s="41">
        <f>SUM(X48:AK48)</f>
        <v>1</v>
      </c>
      <c r="AN48" s="41">
        <f>IF($AM48&gt;4,SMALL($H48:$U48,1),0)</f>
        <v>0</v>
      </c>
      <c r="AO48" s="41">
        <f>IF($AM48&gt;5,SMALL($H48:$U48,2),0)</f>
        <v>0</v>
      </c>
      <c r="AP48" s="41">
        <f>IF($AM48&gt;6,SMALL($H48:$U48,3),0)</f>
        <v>0</v>
      </c>
      <c r="AQ48" s="41">
        <f>IF($AM48&gt;7,SMALL($H48:$U48,4),0)</f>
        <v>0</v>
      </c>
      <c r="AR48" s="41">
        <f>IF($AM48&gt;8,SMALL($H48:$U48,5),0)</f>
        <v>0</v>
      </c>
      <c r="AS48" s="41">
        <f>IF($AM48&gt;9,SMALL($H48:$U48,6),0)</f>
        <v>0</v>
      </c>
      <c r="AT48" s="41">
        <f>IF($AM48&gt;10,SMALL($H48:$U48,7),0)</f>
        <v>0</v>
      </c>
      <c r="AU48" s="41">
        <f>IF($AM48&gt;11,SMALL($I48:$U48,8),0)</f>
        <v>0</v>
      </c>
      <c r="AV48" s="41">
        <f>IF($AM48&gt;12,SMALL($I48:$U48,9),0)</f>
        <v>0</v>
      </c>
    </row>
    <row r="49" spans="1:48">
      <c r="A49" s="167" t="s">
        <v>223</v>
      </c>
      <c r="B49" s="49">
        <v>48</v>
      </c>
      <c r="C49" s="148"/>
      <c r="D49" s="135"/>
      <c r="E49" s="32">
        <f>F49/4000*1000</f>
        <v>233.81686989409422</v>
      </c>
      <c r="F49" s="32">
        <f>G49-(SUM(AN49:AV49))</f>
        <v>935.2674795763769</v>
      </c>
      <c r="G49" s="32">
        <f>SUM(H49:U49)</f>
        <v>935.2674795763769</v>
      </c>
      <c r="H49" s="135"/>
      <c r="I49" s="135"/>
      <c r="J49" s="51"/>
      <c r="K49" s="51"/>
      <c r="L49" s="51"/>
      <c r="M49" s="135"/>
      <c r="N49" s="135"/>
      <c r="O49" s="35"/>
      <c r="P49" s="162"/>
      <c r="Q49" s="121"/>
      <c r="R49" s="182">
        <v>935.2674795763769</v>
      </c>
      <c r="S49" s="121"/>
      <c r="T49" s="126"/>
      <c r="U49" s="234"/>
      <c r="V49" s="55"/>
      <c r="X49" s="41">
        <f>IF(H49&gt;0,1,0)</f>
        <v>0</v>
      </c>
      <c r="Y49" s="41">
        <f>IF(I49&gt;0,1,0)</f>
        <v>0</v>
      </c>
      <c r="Z49" s="41">
        <f>IF(J49&gt;0,1,0)</f>
        <v>0</v>
      </c>
      <c r="AA49" s="41">
        <f>IF(K49&gt;0,1,0)</f>
        <v>0</v>
      </c>
      <c r="AB49" s="41">
        <f>IF(L49&gt;0,1,0)</f>
        <v>0</v>
      </c>
      <c r="AC49" s="41">
        <f>IF(M49&gt;0,1,0)</f>
        <v>0</v>
      </c>
      <c r="AD49" s="41">
        <f>IF(N49&gt;0,1,0)</f>
        <v>0</v>
      </c>
      <c r="AE49" s="41">
        <f>IF(O49&gt;0,1,0)</f>
        <v>0</v>
      </c>
      <c r="AF49" s="41">
        <f>IF(P49&gt;0,1,0)</f>
        <v>0</v>
      </c>
      <c r="AG49" s="41">
        <f>IF(Q49&gt;0,1,0)</f>
        <v>0</v>
      </c>
      <c r="AH49" s="41">
        <f>IF(R49&gt;0,1,0)</f>
        <v>1</v>
      </c>
      <c r="AI49" s="41">
        <f>IF(S49&gt;0,1,0)</f>
        <v>0</v>
      </c>
      <c r="AJ49" s="41">
        <f>IF(T49&gt;0,1,0)</f>
        <v>0</v>
      </c>
      <c r="AM49" s="41">
        <f>SUM(X49:AK49)</f>
        <v>1</v>
      </c>
      <c r="AN49" s="41">
        <f>IF($AM49&gt;4,SMALL($H49:$U49,1),0)</f>
        <v>0</v>
      </c>
      <c r="AO49" s="41">
        <f>IF($AM49&gt;5,SMALL($H49:$U49,2),0)</f>
        <v>0</v>
      </c>
      <c r="AP49" s="41">
        <f>IF($AM49&gt;6,SMALL($H49:$U49,3),0)</f>
        <v>0</v>
      </c>
      <c r="AQ49" s="41">
        <f>IF($AM49&gt;7,SMALL($H49:$U49,4),0)</f>
        <v>0</v>
      </c>
      <c r="AR49" s="41">
        <f>IF($AM49&gt;8,SMALL($H49:$U49,5),0)</f>
        <v>0</v>
      </c>
      <c r="AS49" s="41">
        <f>IF($AM49&gt;9,SMALL($H49:$U49,6),0)</f>
        <v>0</v>
      </c>
      <c r="AT49" s="41">
        <f>IF($AM49&gt;10,SMALL($H49:$U49,7),0)</f>
        <v>0</v>
      </c>
      <c r="AU49" s="41">
        <f>IF($AM49&gt;11,SMALL($I49:$U49,8),0)</f>
        <v>0</v>
      </c>
      <c r="AV49" s="41">
        <f>IF($AM49&gt;12,SMALL($I49:$U49,9),0)</f>
        <v>0</v>
      </c>
    </row>
    <row r="50" spans="1:48">
      <c r="A50" s="57" t="s">
        <v>50</v>
      </c>
      <c r="B50" s="49">
        <v>49</v>
      </c>
      <c r="C50" s="148"/>
      <c r="D50" s="28"/>
      <c r="E50" s="29">
        <f>F50/4000*1000</f>
        <v>227.46485717938194</v>
      </c>
      <c r="F50" s="29">
        <f>G50-(SUM(AN50:AV50))</f>
        <v>909.85942871752775</v>
      </c>
      <c r="G50" s="30">
        <f>SUM(H50:U50)</f>
        <v>909.85942871752775</v>
      </c>
      <c r="H50" s="31"/>
      <c r="I50" s="32"/>
      <c r="J50" s="31"/>
      <c r="K50" s="31"/>
      <c r="L50" s="31"/>
      <c r="M50" s="31"/>
      <c r="N50" s="32"/>
      <c r="O50" s="46"/>
      <c r="P50" s="142"/>
      <c r="Q50" s="35"/>
      <c r="R50" s="182">
        <v>909.85942871752775</v>
      </c>
      <c r="S50" s="134"/>
      <c r="T50" s="233"/>
      <c r="U50" s="5"/>
      <c r="V50" s="55"/>
      <c r="W50" s="40"/>
      <c r="X50" s="41">
        <f>IF(H50&gt;0,1,0)</f>
        <v>0</v>
      </c>
      <c r="Y50" s="41">
        <f>IF(I50&gt;0,1,0)</f>
        <v>0</v>
      </c>
      <c r="Z50" s="41">
        <f>IF(J50&gt;0,1,0)</f>
        <v>0</v>
      </c>
      <c r="AA50" s="41">
        <f>IF(K50&gt;0,1,0)</f>
        <v>0</v>
      </c>
      <c r="AB50" s="41">
        <f>IF(L50&gt;0,1,0)</f>
        <v>0</v>
      </c>
      <c r="AC50" s="41">
        <f>IF(M50&gt;0,1,0)</f>
        <v>0</v>
      </c>
      <c r="AD50" s="41">
        <f>IF(N50&gt;0,1,0)</f>
        <v>0</v>
      </c>
      <c r="AE50" s="41">
        <f>IF(O50&gt;0,1,0)</f>
        <v>0</v>
      </c>
      <c r="AF50" s="41">
        <f>IF(P50&gt;0,1,0)</f>
        <v>0</v>
      </c>
      <c r="AG50" s="41">
        <f>IF(Q50&gt;0,1,0)</f>
        <v>0</v>
      </c>
      <c r="AH50" s="41">
        <f>IF(R50&gt;0,1,0)</f>
        <v>1</v>
      </c>
      <c r="AI50" s="41">
        <f>IF(S50&gt;0,1,0)</f>
        <v>0</v>
      </c>
      <c r="AJ50" s="41">
        <f>IF(T50&gt;0,1,0)</f>
        <v>0</v>
      </c>
      <c r="AM50" s="41">
        <f>SUM(X50:AK50)</f>
        <v>1</v>
      </c>
      <c r="AN50" s="41">
        <f>IF($AM50&gt;4,SMALL($H50:$U50,1),0)</f>
        <v>0</v>
      </c>
      <c r="AO50" s="41">
        <f>IF($AM50&gt;5,SMALL($H50:$U50,2),0)</f>
        <v>0</v>
      </c>
      <c r="AP50" s="41">
        <f>IF($AM50&gt;6,SMALL($H50:$U50,3),0)</f>
        <v>0</v>
      </c>
      <c r="AQ50" s="41">
        <f>IF($AM50&gt;7,SMALL($H50:$U50,4),0)</f>
        <v>0</v>
      </c>
      <c r="AR50" s="41">
        <f>IF($AM50&gt;8,SMALL($H50:$U50,5),0)</f>
        <v>0</v>
      </c>
      <c r="AS50" s="41">
        <f>IF($AM50&gt;9,SMALL($H50:$U50,6),0)</f>
        <v>0</v>
      </c>
      <c r="AT50" s="41">
        <f>IF($AM50&gt;10,SMALL($H50:$U50,7),0)</f>
        <v>0</v>
      </c>
      <c r="AU50" s="41">
        <f>IF($AM50&gt;11,SMALL($I50:$U50,8),0)</f>
        <v>0</v>
      </c>
      <c r="AV50" s="41">
        <f>IF($AM50&gt;12,SMALL($I50:$U50,9),0)</f>
        <v>0</v>
      </c>
    </row>
    <row r="51" spans="1:48">
      <c r="A51" s="130" t="s">
        <v>192</v>
      </c>
      <c r="B51" s="49">
        <v>50</v>
      </c>
      <c r="C51" s="148"/>
      <c r="D51" s="28"/>
      <c r="E51" s="32">
        <f>F51/4000*1000</f>
        <v>224.74533762948957</v>
      </c>
      <c r="F51" s="29">
        <f>G51-(SUM(AN51:AV51))</f>
        <v>898.98135051795828</v>
      </c>
      <c r="G51" s="30">
        <f>SUM(H51:U51)</f>
        <v>898.98135051795828</v>
      </c>
      <c r="H51" s="32"/>
      <c r="I51" s="118"/>
      <c r="J51" s="120"/>
      <c r="K51" s="120">
        <v>898.98135051795828</v>
      </c>
      <c r="L51" s="76"/>
      <c r="M51" s="35"/>
      <c r="N51" s="58"/>
      <c r="O51" s="35"/>
      <c r="P51" s="142"/>
      <c r="Q51" s="35"/>
      <c r="R51" s="59"/>
      <c r="S51" s="192"/>
      <c r="T51" s="233"/>
      <c r="U51" s="121"/>
      <c r="W51" s="40"/>
      <c r="X51" s="41">
        <f>IF(H51&gt;0,1,0)</f>
        <v>0</v>
      </c>
      <c r="Y51" s="41">
        <f>IF(I51&gt;0,1,0)</f>
        <v>0</v>
      </c>
      <c r="Z51" s="41">
        <f>IF(J51&gt;0,1,0)</f>
        <v>0</v>
      </c>
      <c r="AA51" s="41">
        <f>IF(K51&gt;0,1,0)</f>
        <v>1</v>
      </c>
      <c r="AB51" s="41">
        <f>IF(L51&gt;0,1,0)</f>
        <v>0</v>
      </c>
      <c r="AC51" s="41">
        <f>IF(M51&gt;0,1,0)</f>
        <v>0</v>
      </c>
      <c r="AD51" s="41">
        <f>IF(N51&gt;0,1,0)</f>
        <v>0</v>
      </c>
      <c r="AE51" s="41">
        <f>IF(O51&gt;0,1,0)</f>
        <v>0</v>
      </c>
      <c r="AF51" s="41">
        <f>IF(P51&gt;0,1,0)</f>
        <v>0</v>
      </c>
      <c r="AG51" s="41">
        <f>IF(Q51&gt;0,1,0)</f>
        <v>0</v>
      </c>
      <c r="AH51" s="41">
        <f>IF(R51&gt;0,1,0)</f>
        <v>0</v>
      </c>
      <c r="AI51" s="41">
        <f>IF(S51&gt;0,1,0)</f>
        <v>0</v>
      </c>
      <c r="AJ51" s="41">
        <f>IF(T51&gt;0,1,0)</f>
        <v>0</v>
      </c>
      <c r="AM51" s="41">
        <f>SUM(X51:AK51)</f>
        <v>1</v>
      </c>
      <c r="AN51" s="41">
        <f>IF($AM51&gt;4,SMALL($H51:$U51,1),0)</f>
        <v>0</v>
      </c>
      <c r="AO51" s="41">
        <f>IF($AM51&gt;5,SMALL($H51:$U51,2),0)</f>
        <v>0</v>
      </c>
      <c r="AP51" s="41">
        <f>IF($AM51&gt;6,SMALL($H51:$U51,3),0)</f>
        <v>0</v>
      </c>
      <c r="AQ51" s="41">
        <f>IF($AM51&gt;7,SMALL($H51:$U51,4),0)</f>
        <v>0</v>
      </c>
      <c r="AR51" s="41">
        <f>IF($AM51&gt;8,SMALL($H51:$U51,5),0)</f>
        <v>0</v>
      </c>
      <c r="AS51" s="41">
        <f>IF($AM51&gt;9,SMALL($H51:$U51,6),0)</f>
        <v>0</v>
      </c>
      <c r="AT51" s="41">
        <f>IF($AM51&gt;10,SMALL($H51:$U51,7),0)</f>
        <v>0</v>
      </c>
      <c r="AU51" s="41">
        <f>IF($AM51&gt;11,SMALL($I51:$U51,8),0)</f>
        <v>0</v>
      </c>
      <c r="AV51" s="41">
        <f>IF($AM51&gt;12,SMALL($I51:$U51,9),0)</f>
        <v>0</v>
      </c>
    </row>
    <row r="52" spans="1:48">
      <c r="A52" s="64" t="s">
        <v>55</v>
      </c>
      <c r="B52" s="49">
        <v>51</v>
      </c>
      <c r="C52" s="145">
        <v>39</v>
      </c>
      <c r="D52" s="135"/>
      <c r="E52" s="29">
        <f>F52/4000*1000</f>
        <v>205.18483333272627</v>
      </c>
      <c r="F52" s="29">
        <f>G52-(SUM(AN52:AV52))</f>
        <v>820.73933333090508</v>
      </c>
      <c r="G52" s="30">
        <f>SUM(H52:U52)</f>
        <v>820.73933333090508</v>
      </c>
      <c r="H52" s="135"/>
      <c r="I52" s="135"/>
      <c r="J52" s="135"/>
      <c r="K52" s="135"/>
      <c r="L52" s="135"/>
      <c r="M52" s="60">
        <v>820.73933333090508</v>
      </c>
      <c r="N52" s="135"/>
      <c r="O52" s="35"/>
      <c r="P52" s="143"/>
      <c r="Q52" s="124"/>
      <c r="R52" s="51"/>
      <c r="S52" s="35"/>
      <c r="T52" s="124"/>
      <c r="U52" s="50"/>
      <c r="V52" s="55"/>
      <c r="X52" s="41">
        <f>IF(H52&gt;0,1,0)</f>
        <v>0</v>
      </c>
      <c r="Y52" s="41">
        <f>IF(I52&gt;0,1,0)</f>
        <v>0</v>
      </c>
      <c r="Z52" s="41">
        <f>IF(J52&gt;0,1,0)</f>
        <v>0</v>
      </c>
      <c r="AA52" s="41">
        <f>IF(K52&gt;0,1,0)</f>
        <v>0</v>
      </c>
      <c r="AB52" s="41">
        <f>IF(L52&gt;0,1,0)</f>
        <v>0</v>
      </c>
      <c r="AC52" s="41">
        <f>IF(M52&gt;0,1,0)</f>
        <v>1</v>
      </c>
      <c r="AD52" s="41">
        <f>IF(N52&gt;0,1,0)</f>
        <v>0</v>
      </c>
      <c r="AE52" s="41">
        <f>IF(O52&gt;0,1,0)</f>
        <v>0</v>
      </c>
      <c r="AF52" s="41">
        <f>IF(P52&gt;0,1,0)</f>
        <v>0</v>
      </c>
      <c r="AG52" s="41">
        <f>IF(Q52&gt;0,1,0)</f>
        <v>0</v>
      </c>
      <c r="AH52" s="41">
        <f>IF(R52&gt;0,1,0)</f>
        <v>0</v>
      </c>
      <c r="AI52" s="41">
        <f>IF(S52&gt;0,1,0)</f>
        <v>0</v>
      </c>
      <c r="AJ52" s="41">
        <f>IF(T52&gt;0,1,0)</f>
        <v>0</v>
      </c>
      <c r="AM52" s="41">
        <f>SUM(X52:AK52)</f>
        <v>1</v>
      </c>
      <c r="AN52" s="41">
        <f>IF($AM52&gt;4,SMALL($H52:$U52,1),0)</f>
        <v>0</v>
      </c>
      <c r="AO52" s="41">
        <f>IF($AM52&gt;5,SMALL($H52:$U52,2),0)</f>
        <v>0</v>
      </c>
      <c r="AP52" s="41">
        <f>IF($AM52&gt;6,SMALL($H52:$U52,3),0)</f>
        <v>0</v>
      </c>
      <c r="AQ52" s="41">
        <f>IF($AM52&gt;7,SMALL($H52:$U52,4),0)</f>
        <v>0</v>
      </c>
      <c r="AR52" s="41">
        <f>IF($AM52&gt;8,SMALL($H52:$U52,5),0)</f>
        <v>0</v>
      </c>
      <c r="AS52" s="41">
        <f>IF($AM52&gt;9,SMALL($H52:$U52,6),0)</f>
        <v>0</v>
      </c>
      <c r="AT52" s="41">
        <f>IF($AM52&gt;10,SMALL($H52:$U52,7),0)</f>
        <v>0</v>
      </c>
      <c r="AU52" s="41">
        <f>IF($AM52&gt;11,SMALL($I52:$U52,8),0)</f>
        <v>0</v>
      </c>
      <c r="AV52" s="41">
        <f>IF($AM52&gt;12,SMALL($I52:$U52,9),0)</f>
        <v>0</v>
      </c>
    </row>
    <row r="53" spans="1:48">
      <c r="A53" s="54" t="s">
        <v>42</v>
      </c>
      <c r="B53" s="49">
        <v>52</v>
      </c>
      <c r="C53" s="148"/>
      <c r="D53" s="54"/>
      <c r="E53" s="121">
        <f>F53/4000*1000</f>
        <v>191.3735492369577</v>
      </c>
      <c r="F53" s="121">
        <f>G53-(SUM(AN53:AV53))</f>
        <v>765.4941969478308</v>
      </c>
      <c r="G53" s="123">
        <f>SUM(H53:U53)</f>
        <v>765.4941969478308</v>
      </c>
      <c r="H53" s="35"/>
      <c r="I53" s="35"/>
      <c r="J53" s="5">
        <v>765.4941969478308</v>
      </c>
      <c r="K53" s="35"/>
      <c r="L53" s="35"/>
      <c r="M53" s="35"/>
      <c r="N53" s="35"/>
      <c r="O53" s="35"/>
      <c r="P53" s="141"/>
      <c r="Q53" s="35"/>
      <c r="R53" s="59"/>
      <c r="S53" s="35"/>
      <c r="T53" s="128"/>
      <c r="U53" s="5"/>
      <c r="W53" s="40"/>
      <c r="X53" s="41">
        <f>IF(H53&gt;0,1,0)</f>
        <v>0</v>
      </c>
      <c r="Y53" s="41">
        <f>IF(I53&gt;0,1,0)</f>
        <v>0</v>
      </c>
      <c r="Z53" s="41">
        <f>IF(J53&gt;0,1,0)</f>
        <v>1</v>
      </c>
      <c r="AA53" s="41">
        <f>IF(K53&gt;0,1,0)</f>
        <v>0</v>
      </c>
      <c r="AB53" s="41">
        <f>IF(L53&gt;0,1,0)</f>
        <v>0</v>
      </c>
      <c r="AC53" s="41">
        <f>IF(M53&gt;0,1,0)</f>
        <v>0</v>
      </c>
      <c r="AD53" s="41">
        <f>IF(N53&gt;0,1,0)</f>
        <v>0</v>
      </c>
      <c r="AE53" s="41">
        <f>IF(O53&gt;0,1,0)</f>
        <v>0</v>
      </c>
      <c r="AF53" s="41">
        <f>IF(P53&gt;0,1,0)</f>
        <v>0</v>
      </c>
      <c r="AG53" s="41">
        <f>IF(Q53&gt;0,1,0)</f>
        <v>0</v>
      </c>
      <c r="AH53" s="41">
        <f>IF(R53&gt;0,1,0)</f>
        <v>0</v>
      </c>
      <c r="AI53" s="41">
        <f>IF(S53&gt;0,1,0)</f>
        <v>0</v>
      </c>
      <c r="AJ53" s="41">
        <f>IF(T53&gt;0,1,0)</f>
        <v>0</v>
      </c>
      <c r="AM53" s="41">
        <f>SUM(X53:AK53)</f>
        <v>1</v>
      </c>
      <c r="AN53" s="41">
        <f>IF($AM53&gt;4,SMALL($H53:$U53,1),0)</f>
        <v>0</v>
      </c>
      <c r="AO53" s="41">
        <f>IF($AM53&gt;5,SMALL($H53:$U53,2),0)</f>
        <v>0</v>
      </c>
      <c r="AP53" s="41">
        <f>IF($AM53&gt;6,SMALL($H53:$U53,3),0)</f>
        <v>0</v>
      </c>
      <c r="AQ53" s="41">
        <f>IF($AM53&gt;7,SMALL($H53:$U53,4),0)</f>
        <v>0</v>
      </c>
      <c r="AR53" s="41">
        <f>IF($AM53&gt;8,SMALL($H53:$U53,5),0)</f>
        <v>0</v>
      </c>
      <c r="AS53" s="41">
        <f>IF($AM53&gt;9,SMALL($H53:$U53,6),0)</f>
        <v>0</v>
      </c>
      <c r="AT53" s="41">
        <f>IF($AM53&gt;10,SMALL($H53:$U53,7),0)</f>
        <v>0</v>
      </c>
      <c r="AU53" s="41">
        <f>IF($AM53&gt;11,SMALL($I53:$U53,8),0)</f>
        <v>0</v>
      </c>
      <c r="AV53" s="41">
        <f>IF($AM53&gt;12,SMALL($I53:$U53,9),0)</f>
        <v>0</v>
      </c>
    </row>
    <row r="54" spans="1:48">
      <c r="A54" s="195" t="s">
        <v>41</v>
      </c>
      <c r="B54" s="49">
        <v>53</v>
      </c>
      <c r="C54" s="148"/>
      <c r="D54" s="54"/>
      <c r="E54" s="121">
        <f>F54/4000*1000</f>
        <v>183.75</v>
      </c>
      <c r="F54" s="121">
        <f>G54-(SUM(AN54:AV54))</f>
        <v>735</v>
      </c>
      <c r="G54" s="123">
        <f>SUM(H54:U54)</f>
        <v>735</v>
      </c>
      <c r="H54" s="35"/>
      <c r="I54" s="5"/>
      <c r="J54" s="35"/>
      <c r="K54" s="46"/>
      <c r="L54" s="46"/>
      <c r="M54" s="46"/>
      <c r="N54" s="35"/>
      <c r="O54" s="35"/>
      <c r="P54" s="35"/>
      <c r="Q54" s="35"/>
      <c r="R54" s="59"/>
      <c r="S54" s="46">
        <v>735</v>
      </c>
      <c r="T54" s="126"/>
      <c r="U54" s="234"/>
      <c r="V54" s="22"/>
      <c r="W54" s="55"/>
      <c r="X54" s="41">
        <f>IF(H54&gt;0,1,0)</f>
        <v>0</v>
      </c>
      <c r="Y54" s="41">
        <f>IF(I54&gt;0,1,0)</f>
        <v>0</v>
      </c>
      <c r="Z54" s="41">
        <f>IF(J54&gt;0,1,0)</f>
        <v>0</v>
      </c>
      <c r="AA54" s="41">
        <f>IF(K54&gt;0,1,0)</f>
        <v>0</v>
      </c>
      <c r="AB54" s="41">
        <f>IF(L54&gt;0,1,0)</f>
        <v>0</v>
      </c>
      <c r="AC54" s="41">
        <f>IF(M54&gt;0,1,0)</f>
        <v>0</v>
      </c>
      <c r="AD54" s="41">
        <f>IF(N54&gt;0,1,0)</f>
        <v>0</v>
      </c>
      <c r="AE54" s="41">
        <f>IF(O54&gt;0,1,0)</f>
        <v>0</v>
      </c>
      <c r="AF54" s="41">
        <f>IF(P54&gt;0,1,0)</f>
        <v>0</v>
      </c>
      <c r="AG54" s="41">
        <f>IF(Q54&gt;0,1,0)</f>
        <v>0</v>
      </c>
      <c r="AH54" s="41">
        <f>IF(R54&gt;0,1,0)</f>
        <v>0</v>
      </c>
      <c r="AI54" s="41">
        <f>IF(S54&gt;0,1,0)</f>
        <v>1</v>
      </c>
      <c r="AJ54" s="41">
        <f>IF(T54&gt;0,1,0)</f>
        <v>0</v>
      </c>
      <c r="AM54" s="41">
        <f>SUM(X54:AK54)</f>
        <v>1</v>
      </c>
      <c r="AN54" s="41">
        <f>IF($AM54&gt;4,SMALL($H54:$U54,1),0)</f>
        <v>0</v>
      </c>
      <c r="AO54" s="41">
        <f>IF($AM54&gt;5,SMALL($H54:$U54,2),0)</f>
        <v>0</v>
      </c>
      <c r="AP54" s="41">
        <f>IF($AM54&gt;6,SMALL($H54:$U54,3),0)</f>
        <v>0</v>
      </c>
      <c r="AQ54" s="41">
        <f>IF($AM54&gt;7,SMALL($H54:$U54,4),0)</f>
        <v>0</v>
      </c>
      <c r="AR54" s="41">
        <f>IF($AM54&gt;8,SMALL($H54:$U54,5),0)</f>
        <v>0</v>
      </c>
      <c r="AS54" s="41">
        <f>IF($AM54&gt;9,SMALL($H54:$U54,6),0)</f>
        <v>0</v>
      </c>
      <c r="AT54" s="41">
        <f>IF($AM54&gt;10,SMALL($H54:$U54,7),0)</f>
        <v>0</v>
      </c>
      <c r="AU54" s="41">
        <f>IF($AM54&gt;11,SMALL($I54:$U54,8),0)</f>
        <v>0</v>
      </c>
      <c r="AV54" s="41">
        <f>IF($AM54&gt;12,SMALL($I54:$U54,9),0)</f>
        <v>0</v>
      </c>
    </row>
    <row r="55" spans="1:48">
      <c r="A55" s="51" t="s">
        <v>200</v>
      </c>
      <c r="B55" s="49">
        <v>54</v>
      </c>
      <c r="C55" s="148"/>
      <c r="D55" s="51"/>
      <c r="E55" s="35">
        <f>F55/4000*1000</f>
        <v>182.96768661083308</v>
      </c>
      <c r="F55" s="35">
        <f>G55-(SUM(AN55:AV55))</f>
        <v>731.87074644333234</v>
      </c>
      <c r="G55" s="35">
        <f>SUM(H55:U55)</f>
        <v>731.87074644333234</v>
      </c>
      <c r="H55" s="51"/>
      <c r="I55" s="51"/>
      <c r="J55" s="51"/>
      <c r="K55" s="51"/>
      <c r="L55" s="51"/>
      <c r="M55" s="51"/>
      <c r="N55" s="51"/>
      <c r="O55" s="35"/>
      <c r="P55" s="146"/>
      <c r="Q55" s="121"/>
      <c r="R55" s="182">
        <v>731.87074644333234</v>
      </c>
      <c r="S55" s="121"/>
      <c r="T55" s="126"/>
      <c r="U55" s="51"/>
      <c r="V55" s="55"/>
      <c r="X55" s="41">
        <f>IF(H55&gt;0,1,0)</f>
        <v>0</v>
      </c>
      <c r="Y55" s="41">
        <f>IF(I55&gt;0,1,0)</f>
        <v>0</v>
      </c>
      <c r="Z55" s="41">
        <f>IF(J55&gt;0,1,0)</f>
        <v>0</v>
      </c>
      <c r="AA55" s="41">
        <f>IF(K55&gt;0,1,0)</f>
        <v>0</v>
      </c>
      <c r="AB55" s="41">
        <f>IF(L55&gt;0,1,0)</f>
        <v>0</v>
      </c>
      <c r="AC55" s="41">
        <f>IF(M55&gt;0,1,0)</f>
        <v>0</v>
      </c>
      <c r="AD55" s="41">
        <f>IF(N55&gt;0,1,0)</f>
        <v>0</v>
      </c>
      <c r="AE55" s="41">
        <f>IF(O55&gt;0,1,0)</f>
        <v>0</v>
      </c>
      <c r="AF55" s="41">
        <f>IF(P55&gt;0,1,0)</f>
        <v>0</v>
      </c>
      <c r="AG55" s="41">
        <f>IF(Q55&gt;0,1,0)</f>
        <v>0</v>
      </c>
      <c r="AH55" s="41">
        <f>IF(R55&gt;0,1,0)</f>
        <v>1</v>
      </c>
      <c r="AI55" s="41">
        <f>IF(S55&gt;0,1,0)</f>
        <v>0</v>
      </c>
      <c r="AJ55" s="41">
        <f>IF(T55&gt;0,1,0)</f>
        <v>0</v>
      </c>
      <c r="AM55" s="41">
        <f>SUM(X55:AK55)</f>
        <v>1</v>
      </c>
      <c r="AN55" s="41">
        <f>IF($AM55&gt;4,SMALL($H55:$U55,1),0)</f>
        <v>0</v>
      </c>
      <c r="AO55" s="41">
        <f>IF($AM55&gt;5,SMALL($H55:$U55,2),0)</f>
        <v>0</v>
      </c>
      <c r="AP55" s="41">
        <f>IF($AM55&gt;6,SMALL($H55:$U55,3),0)</f>
        <v>0</v>
      </c>
      <c r="AQ55" s="41">
        <f>IF($AM55&gt;7,SMALL($H55:$U55,4),0)</f>
        <v>0</v>
      </c>
      <c r="AR55" s="41">
        <f>IF($AM55&gt;8,SMALL($H55:$U55,5),0)</f>
        <v>0</v>
      </c>
      <c r="AS55" s="41">
        <f>IF($AM55&gt;9,SMALL($H55:$U55,6),0)</f>
        <v>0</v>
      </c>
      <c r="AT55" s="41">
        <f>IF($AM55&gt;10,SMALL($H55:$U55,7),0)</f>
        <v>0</v>
      </c>
      <c r="AU55" s="41">
        <f>IF($AM55&gt;11,SMALL($I55:$U55,8),0)</f>
        <v>0</v>
      </c>
      <c r="AV55" s="41">
        <f>IF($AM55&gt;12,SMALL($I55:$U55,9),0)</f>
        <v>0</v>
      </c>
    </row>
    <row r="56" spans="1:48">
      <c r="A56" s="128" t="s">
        <v>161</v>
      </c>
      <c r="B56" s="49">
        <v>55</v>
      </c>
      <c r="C56" s="148"/>
      <c r="D56" s="54"/>
      <c r="E56" s="121">
        <f>F56/4000*1000</f>
        <v>179.91921790913051</v>
      </c>
      <c r="F56" s="121">
        <f>G56-(SUM(AN56:AV56))</f>
        <v>719.67687163652204</v>
      </c>
      <c r="G56" s="123">
        <f>SUM(H56:U56)</f>
        <v>719.67687163652204</v>
      </c>
      <c r="H56" s="35"/>
      <c r="I56" s="124"/>
      <c r="J56" s="5"/>
      <c r="K56" s="46">
        <v>719.67687163652204</v>
      </c>
      <c r="L56" s="76"/>
      <c r="M56" s="35"/>
      <c r="N56" s="60"/>
      <c r="O56" s="35"/>
      <c r="P56" s="139"/>
      <c r="Q56" s="35"/>
      <c r="R56" s="59"/>
      <c r="S56" s="46"/>
      <c r="T56" s="127"/>
      <c r="U56" s="121"/>
      <c r="V56" s="55"/>
      <c r="W56" s="40"/>
      <c r="X56" s="41">
        <f>IF(H56&gt;0,1,0)</f>
        <v>0</v>
      </c>
      <c r="Y56" s="41">
        <f>IF(I56&gt;0,1,0)</f>
        <v>0</v>
      </c>
      <c r="Z56" s="41">
        <f>IF(J56&gt;0,1,0)</f>
        <v>0</v>
      </c>
      <c r="AA56" s="41">
        <f>IF(K56&gt;0,1,0)</f>
        <v>1</v>
      </c>
      <c r="AB56" s="41">
        <f>IF(L56&gt;0,1,0)</f>
        <v>0</v>
      </c>
      <c r="AC56" s="41">
        <f>IF(M56&gt;0,1,0)</f>
        <v>0</v>
      </c>
      <c r="AD56" s="41">
        <f>IF(N56&gt;0,1,0)</f>
        <v>0</v>
      </c>
      <c r="AE56" s="41">
        <f>IF(O56&gt;0,1,0)</f>
        <v>0</v>
      </c>
      <c r="AF56" s="41">
        <f>IF(P56&gt;0,1,0)</f>
        <v>0</v>
      </c>
      <c r="AG56" s="41">
        <f>IF(Q56&gt;0,1,0)</f>
        <v>0</v>
      </c>
      <c r="AH56" s="41">
        <f>IF(R56&gt;0,1,0)</f>
        <v>0</v>
      </c>
      <c r="AI56" s="41">
        <f>IF(S56&gt;0,1,0)</f>
        <v>0</v>
      </c>
      <c r="AJ56" s="41">
        <f>IF(T56&gt;0,1,0)</f>
        <v>0</v>
      </c>
      <c r="AM56" s="41">
        <f>SUM(X56:AK56)</f>
        <v>1</v>
      </c>
      <c r="AN56" s="41">
        <f>IF($AM56&gt;4,SMALL($H56:$U56,1),0)</f>
        <v>0</v>
      </c>
      <c r="AO56" s="41">
        <f>IF($AM56&gt;5,SMALL($H56:$U56,2),0)</f>
        <v>0</v>
      </c>
      <c r="AP56" s="41">
        <f>IF($AM56&gt;6,SMALL($H56:$U56,3),0)</f>
        <v>0</v>
      </c>
      <c r="AQ56" s="41">
        <f>IF($AM56&gt;7,SMALL($H56:$U56,4),0)</f>
        <v>0</v>
      </c>
      <c r="AR56" s="41">
        <f>IF($AM56&gt;8,SMALL($H56:$U56,5),0)</f>
        <v>0</v>
      </c>
      <c r="AS56" s="41">
        <f>IF($AM56&gt;9,SMALL($H56:$U56,6),0)</f>
        <v>0</v>
      </c>
      <c r="AT56" s="41">
        <f>IF($AM56&gt;10,SMALL($H56:$U56,7),0)</f>
        <v>0</v>
      </c>
      <c r="AU56" s="41">
        <f>IF($AM56&gt;11,SMALL($I56:$U56,8),0)</f>
        <v>0</v>
      </c>
      <c r="AV56" s="41">
        <f>IF($AM56&gt;12,SMALL($I56:$U56,9),0)</f>
        <v>0</v>
      </c>
    </row>
    <row r="57" spans="1:48">
      <c r="A57" s="10" t="s">
        <v>195</v>
      </c>
      <c r="B57" s="49">
        <v>56</v>
      </c>
      <c r="C57" s="148"/>
      <c r="D57" s="54"/>
      <c r="E57" s="121">
        <f>F57/4000*1000</f>
        <v>164.85356038665043</v>
      </c>
      <c r="F57" s="121">
        <f>G57-(SUM(AN57:AV57))</f>
        <v>659.41424154660172</v>
      </c>
      <c r="G57" s="123">
        <f>SUM(H57:U57)</f>
        <v>659.41424154660172</v>
      </c>
      <c r="H57" s="35"/>
      <c r="I57" s="60"/>
      <c r="J57" s="60"/>
      <c r="K57" s="60"/>
      <c r="L57" s="5"/>
      <c r="M57" s="5">
        <v>659.41424154660172</v>
      </c>
      <c r="N57" s="118"/>
      <c r="O57" s="35"/>
      <c r="P57" s="140"/>
      <c r="Q57" s="35"/>
      <c r="R57" s="59"/>
      <c r="S57" s="35"/>
      <c r="T57" s="128"/>
      <c r="U57" s="35"/>
      <c r="X57" s="41">
        <f>IF(H57&gt;0,1,0)</f>
        <v>0</v>
      </c>
      <c r="Y57" s="41">
        <f>IF(I57&gt;0,1,0)</f>
        <v>0</v>
      </c>
      <c r="Z57" s="41">
        <f>IF(J57&gt;0,1,0)</f>
        <v>0</v>
      </c>
      <c r="AA57" s="41">
        <f>IF(K57&gt;0,1,0)</f>
        <v>0</v>
      </c>
      <c r="AB57" s="41">
        <f>IF(L57&gt;0,1,0)</f>
        <v>0</v>
      </c>
      <c r="AC57" s="41">
        <f>IF(M57&gt;0,1,0)</f>
        <v>1</v>
      </c>
      <c r="AD57" s="41">
        <f>IF(N57&gt;0,1,0)</f>
        <v>0</v>
      </c>
      <c r="AE57" s="41">
        <f>IF(O57&gt;0,1,0)</f>
        <v>0</v>
      </c>
      <c r="AF57" s="41">
        <f>IF(P57&gt;0,1,0)</f>
        <v>0</v>
      </c>
      <c r="AG57" s="41">
        <f>IF(Q57&gt;0,1,0)</f>
        <v>0</v>
      </c>
      <c r="AH57" s="41">
        <f>IF(R57&gt;0,1,0)</f>
        <v>0</v>
      </c>
      <c r="AI57" s="41">
        <f>IF(S57&gt;0,1,0)</f>
        <v>0</v>
      </c>
      <c r="AJ57" s="41">
        <f>IF(T57&gt;0,1,0)</f>
        <v>0</v>
      </c>
      <c r="AM57" s="41">
        <f>SUM(X57:AK57)</f>
        <v>1</v>
      </c>
      <c r="AN57" s="41">
        <f>IF($AM57&gt;4,SMALL($H57:$U57,1),0)</f>
        <v>0</v>
      </c>
      <c r="AO57" s="41">
        <f>IF($AM57&gt;5,SMALL($H57:$U57,2),0)</f>
        <v>0</v>
      </c>
      <c r="AP57" s="41">
        <f>IF($AM57&gt;6,SMALL($H57:$U57,3),0)</f>
        <v>0</v>
      </c>
      <c r="AQ57" s="41">
        <f>IF($AM57&gt;7,SMALL($H57:$U57,4),0)</f>
        <v>0</v>
      </c>
      <c r="AR57" s="41">
        <f>IF($AM57&gt;8,SMALL($H57:$U57,5),0)</f>
        <v>0</v>
      </c>
      <c r="AS57" s="41">
        <f>IF($AM57&gt;9,SMALL($H57:$U57,6),0)</f>
        <v>0</v>
      </c>
      <c r="AT57" s="41">
        <f>IF($AM57&gt;10,SMALL($H57:$U57,7),0)</f>
        <v>0</v>
      </c>
      <c r="AU57" s="41">
        <f>IF(AE57&gt;0,1,0)</f>
        <v>0</v>
      </c>
      <c r="AV57" s="41">
        <f>IF(AF57&gt;0,1,0)</f>
        <v>0</v>
      </c>
    </row>
    <row r="58" spans="1:48">
      <c r="A58" s="51" t="s">
        <v>198</v>
      </c>
      <c r="B58" s="49">
        <v>57</v>
      </c>
      <c r="C58" s="148"/>
      <c r="D58" s="51"/>
      <c r="E58" s="35">
        <f>F58/4000*1000</f>
        <v>162.43381112167117</v>
      </c>
      <c r="F58" s="35">
        <f>G58-(SUM(AN58:AV58))</f>
        <v>649.73524448668468</v>
      </c>
      <c r="G58" s="35">
        <f>SUM(H58:U58)</f>
        <v>649.73524448668468</v>
      </c>
      <c r="H58" s="51"/>
      <c r="I58" s="51"/>
      <c r="J58" s="51"/>
      <c r="K58" s="51"/>
      <c r="L58" s="51"/>
      <c r="M58" s="51"/>
      <c r="N58" s="51"/>
      <c r="O58" s="35">
        <v>649.73524448668468</v>
      </c>
      <c r="P58" s="140"/>
      <c r="Q58" s="35"/>
      <c r="R58" s="59"/>
      <c r="S58" s="192"/>
      <c r="T58" s="62"/>
      <c r="U58" s="51"/>
      <c r="V58" s="55"/>
      <c r="X58" s="41">
        <f>IF(H58&gt;0,1,0)</f>
        <v>0</v>
      </c>
      <c r="Y58" s="41">
        <f>IF(I58&gt;0,1,0)</f>
        <v>0</v>
      </c>
      <c r="Z58" s="41">
        <f>IF(J58&gt;0,1,0)</f>
        <v>0</v>
      </c>
      <c r="AA58" s="41">
        <f>IF(K58&gt;0,1,0)</f>
        <v>0</v>
      </c>
      <c r="AB58" s="41">
        <f>IF(L58&gt;0,1,0)</f>
        <v>0</v>
      </c>
      <c r="AC58" s="41">
        <f>IF(M58&gt;0,1,0)</f>
        <v>0</v>
      </c>
      <c r="AD58" s="41">
        <f>IF(N58&gt;0,1,0)</f>
        <v>0</v>
      </c>
      <c r="AE58" s="41">
        <f>IF(O58&gt;0,1,0)</f>
        <v>1</v>
      </c>
      <c r="AF58" s="41">
        <f>IF(P58&gt;0,1,0)</f>
        <v>0</v>
      </c>
      <c r="AG58" s="41">
        <f>IF(Q58&gt;0,1,0)</f>
        <v>0</v>
      </c>
      <c r="AH58" s="41">
        <f>IF(R58&gt;0,1,0)</f>
        <v>0</v>
      </c>
      <c r="AI58" s="41">
        <f>IF(S58&gt;0,1,0)</f>
        <v>0</v>
      </c>
      <c r="AJ58" s="41">
        <f>IF(T58&gt;0,1,0)</f>
        <v>0</v>
      </c>
      <c r="AM58" s="41">
        <f>SUM(X58:AK58)</f>
        <v>1</v>
      </c>
      <c r="AN58" s="41">
        <f>IF($AM58&gt;4,SMALL($H58:$U58,1),0)</f>
        <v>0</v>
      </c>
      <c r="AO58" s="41">
        <f>IF($AM58&gt;5,SMALL($H58:$U58,2),0)</f>
        <v>0</v>
      </c>
      <c r="AP58" s="41">
        <f>IF($AM58&gt;6,SMALL($H58:$U58,3),0)</f>
        <v>0</v>
      </c>
      <c r="AQ58" s="41">
        <f>IF($AM58&gt;7,SMALL($H58:$U58,4),0)</f>
        <v>0</v>
      </c>
      <c r="AR58" s="41">
        <f>IF($AM58&gt;8,SMALL($H58:$U58,5),0)</f>
        <v>0</v>
      </c>
      <c r="AS58" s="41">
        <f>IF($AM58&gt;9,SMALL($H58:$U58,6),0)</f>
        <v>0</v>
      </c>
      <c r="AT58" s="41">
        <f>IF($AM58&gt;10,SMALL($H58:$U58,7),0)</f>
        <v>0</v>
      </c>
      <c r="AU58" s="41">
        <f>IF($AM58&gt;11,SMALL($I58:$U58,8),0)</f>
        <v>0</v>
      </c>
      <c r="AV58" s="41">
        <f>IF($AM58&gt;12,SMALL($I58:$U58,9),0)</f>
        <v>0</v>
      </c>
    </row>
    <row r="59" spans="1:48">
      <c r="A59" s="10" t="s">
        <v>216</v>
      </c>
      <c r="B59" s="49">
        <v>58</v>
      </c>
      <c r="C59" s="148"/>
      <c r="D59" s="51"/>
      <c r="E59" s="35">
        <f>F59/4000*1000</f>
        <v>142.95360831753516</v>
      </c>
      <c r="F59" s="35">
        <f>G59-(SUM(AN59:AV59))</f>
        <v>571.81443327014063</v>
      </c>
      <c r="G59" s="35">
        <f>SUM(H59:U59)</f>
        <v>571.81443327014063</v>
      </c>
      <c r="H59" s="51"/>
      <c r="I59" s="51"/>
      <c r="J59" s="51"/>
      <c r="K59" s="51"/>
      <c r="L59" s="51"/>
      <c r="M59" s="51"/>
      <c r="N59" s="51"/>
      <c r="O59" s="35"/>
      <c r="P59" s="162"/>
      <c r="Q59" s="121"/>
      <c r="R59" s="182">
        <v>571.81443327014063</v>
      </c>
      <c r="S59" s="121"/>
      <c r="T59" s="126"/>
      <c r="U59" s="51"/>
      <c r="V59" s="55"/>
      <c r="X59" s="41">
        <f>IF(H59&gt;0,1,0)</f>
        <v>0</v>
      </c>
      <c r="Y59" s="41">
        <f>IF(I59&gt;0,1,0)</f>
        <v>0</v>
      </c>
      <c r="Z59" s="41">
        <f>IF(J59&gt;0,1,0)</f>
        <v>0</v>
      </c>
      <c r="AA59" s="41">
        <f>IF(K59&gt;0,1,0)</f>
        <v>0</v>
      </c>
      <c r="AB59" s="41">
        <f>IF(L59&gt;0,1,0)</f>
        <v>0</v>
      </c>
      <c r="AC59" s="41">
        <f>IF(M59&gt;0,1,0)</f>
        <v>0</v>
      </c>
      <c r="AD59" s="41">
        <f>IF(N59&gt;0,1,0)</f>
        <v>0</v>
      </c>
      <c r="AE59" s="41">
        <f>IF(O59&gt;0,1,0)</f>
        <v>0</v>
      </c>
      <c r="AF59" s="41">
        <f>IF(P59&gt;0,1,0)</f>
        <v>0</v>
      </c>
      <c r="AG59" s="41">
        <f>IF(Q59&gt;0,1,0)</f>
        <v>0</v>
      </c>
      <c r="AH59" s="41">
        <f>IF(R59&gt;0,1,0)</f>
        <v>1</v>
      </c>
      <c r="AI59" s="41">
        <f>IF(S59&gt;0,1,0)</f>
        <v>0</v>
      </c>
      <c r="AJ59" s="41">
        <f>IF(T59&gt;0,1,0)</f>
        <v>0</v>
      </c>
      <c r="AM59" s="41">
        <f>SUM(X59:AK59)</f>
        <v>1</v>
      </c>
      <c r="AN59" s="41">
        <f>IF($AM59&gt;4,SMALL($H59:$U59,1),0)</f>
        <v>0</v>
      </c>
      <c r="AO59" s="41">
        <f>IF($AM59&gt;5,SMALL($H59:$U59,2),0)</f>
        <v>0</v>
      </c>
      <c r="AP59" s="41">
        <f>IF($AM59&gt;6,SMALL($H59:$U59,3),0)</f>
        <v>0</v>
      </c>
      <c r="AQ59" s="41">
        <f>IF($AM59&gt;7,SMALL($H59:$U59,4),0)</f>
        <v>0</v>
      </c>
      <c r="AR59" s="41">
        <f>IF($AM59&gt;8,SMALL($H59:$U59,5),0)</f>
        <v>0</v>
      </c>
      <c r="AS59" s="41">
        <f>IF($AM59&gt;9,SMALL($H59:$U59,6),0)</f>
        <v>0</v>
      </c>
      <c r="AT59" s="41">
        <f>IF($AM59&gt;10,SMALL($H59:$U59,7),0)</f>
        <v>0</v>
      </c>
      <c r="AU59" s="41">
        <f>IF($AM59&gt;11,SMALL($I59:$U59,8),0)</f>
        <v>0</v>
      </c>
      <c r="AV59" s="41">
        <f>IF($AM59&gt;12,SMALL($I59:$U59,9),0)</f>
        <v>0</v>
      </c>
    </row>
    <row r="60" spans="1:48">
      <c r="A60" s="10" t="s">
        <v>224</v>
      </c>
      <c r="B60" s="49">
        <v>59</v>
      </c>
      <c r="C60" s="148"/>
      <c r="D60" s="51"/>
      <c r="E60" s="35">
        <f>F60/4000*1000</f>
        <v>135.20950862289715</v>
      </c>
      <c r="F60" s="35">
        <f>G60-(SUM(AN60:AV60))</f>
        <v>540.83803449158859</v>
      </c>
      <c r="G60" s="35">
        <f>SUM(H60:U60)</f>
        <v>540.83803449158859</v>
      </c>
      <c r="H60" s="51"/>
      <c r="I60" s="51"/>
      <c r="J60" s="51"/>
      <c r="K60" s="51"/>
      <c r="L60" s="51"/>
      <c r="M60" s="51"/>
      <c r="N60" s="51"/>
      <c r="O60" s="35"/>
      <c r="P60" s="162"/>
      <c r="Q60" s="121"/>
      <c r="R60" s="182">
        <v>540.83803449158859</v>
      </c>
      <c r="S60" s="121"/>
      <c r="T60" s="126"/>
      <c r="U60" s="51"/>
      <c r="V60" s="55"/>
      <c r="X60" s="41">
        <f>IF(H60&gt;0,1,0)</f>
        <v>0</v>
      </c>
      <c r="Y60" s="41">
        <f>IF(I60&gt;0,1,0)</f>
        <v>0</v>
      </c>
      <c r="Z60" s="41">
        <f>IF(J60&gt;0,1,0)</f>
        <v>0</v>
      </c>
      <c r="AA60" s="41">
        <f>IF(K60&gt;0,1,0)</f>
        <v>0</v>
      </c>
      <c r="AB60" s="41">
        <f>IF(L60&gt;0,1,0)</f>
        <v>0</v>
      </c>
      <c r="AC60" s="41">
        <f>IF(M60&gt;0,1,0)</f>
        <v>0</v>
      </c>
      <c r="AD60" s="41">
        <f>IF(N60&gt;0,1,0)</f>
        <v>0</v>
      </c>
      <c r="AE60" s="41">
        <f>IF(O60&gt;0,1,0)</f>
        <v>0</v>
      </c>
      <c r="AF60" s="41">
        <f>IF(P60&gt;0,1,0)</f>
        <v>0</v>
      </c>
      <c r="AG60" s="41">
        <f>IF(Q60&gt;0,1,0)</f>
        <v>0</v>
      </c>
      <c r="AH60" s="41">
        <f>IF(R60&gt;0,1,0)</f>
        <v>1</v>
      </c>
      <c r="AI60" s="41">
        <f>IF(S60&gt;0,1,0)</f>
        <v>0</v>
      </c>
      <c r="AJ60" s="41">
        <f>IF(T60&gt;0,1,0)</f>
        <v>0</v>
      </c>
      <c r="AM60" s="41">
        <f>SUM(X60:AK60)</f>
        <v>1</v>
      </c>
      <c r="AN60" s="41">
        <f>IF($AM60&gt;4,SMALL($H60:$U60,1),0)</f>
        <v>0</v>
      </c>
      <c r="AO60" s="41">
        <f>IF($AM60&gt;5,SMALL($H60:$U60,2),0)</f>
        <v>0</v>
      </c>
      <c r="AP60" s="41">
        <f>IF($AM60&gt;6,SMALL($H60:$U60,3),0)</f>
        <v>0</v>
      </c>
      <c r="AQ60" s="41">
        <f>IF($AM60&gt;7,SMALL($H60:$U60,4),0)</f>
        <v>0</v>
      </c>
      <c r="AR60" s="41">
        <f>IF($AM60&gt;8,SMALL($H60:$U60,5),0)</f>
        <v>0</v>
      </c>
      <c r="AS60" s="41">
        <f>IF($AM60&gt;9,SMALL($H60:$U60,6),0)</f>
        <v>0</v>
      </c>
      <c r="AT60" s="41">
        <f>IF($AM60&gt;10,SMALL($H60:$U60,7),0)</f>
        <v>0</v>
      </c>
      <c r="AU60" s="41">
        <f>IF($AM60&gt;11,SMALL($I60:$U60,8),0)</f>
        <v>0</v>
      </c>
      <c r="AV60" s="41">
        <f>IF($AM60&gt;12,SMALL($I60:$U60,9),0)</f>
        <v>0</v>
      </c>
    </row>
    <row r="61" spans="1:48">
      <c r="A61" s="54" t="s">
        <v>48</v>
      </c>
      <c r="B61" s="49">
        <v>60</v>
      </c>
      <c r="C61" s="148"/>
      <c r="D61" s="54"/>
      <c r="E61" s="121">
        <f>F61/4000*1000</f>
        <v>94.830912693862672</v>
      </c>
      <c r="F61" s="121">
        <f>G61-(SUM(AN61:AV61))</f>
        <v>379.32365077545069</v>
      </c>
      <c r="G61" s="123">
        <f>SUM(H61:U61)</f>
        <v>379.32365077545069</v>
      </c>
      <c r="H61" s="35"/>
      <c r="I61" s="5"/>
      <c r="J61" s="35"/>
      <c r="K61" s="35"/>
      <c r="L61" s="5">
        <v>379.32365077545069</v>
      </c>
      <c r="M61" s="35"/>
      <c r="N61" s="35"/>
      <c r="O61" s="35"/>
      <c r="P61" s="139"/>
      <c r="Q61" s="124"/>
      <c r="R61" s="36"/>
      <c r="S61" s="193"/>
      <c r="T61" s="118"/>
      <c r="U61" s="234"/>
      <c r="V61" s="55"/>
      <c r="X61" s="41">
        <f>IF(H61&gt;0,1,0)</f>
        <v>0</v>
      </c>
      <c r="Y61" s="41">
        <f>IF(I61&gt;0,1,0)</f>
        <v>0</v>
      </c>
      <c r="Z61" s="41">
        <f>IF(J61&gt;0,1,0)</f>
        <v>0</v>
      </c>
      <c r="AA61" s="41">
        <f>IF(K61&gt;0,1,0)</f>
        <v>0</v>
      </c>
      <c r="AB61" s="41">
        <f>IF(L61&gt;0,1,0)</f>
        <v>1</v>
      </c>
      <c r="AC61" s="41">
        <f>IF(M61&gt;0,1,0)</f>
        <v>0</v>
      </c>
      <c r="AD61" s="41">
        <f>IF(N61&gt;0,1,0)</f>
        <v>0</v>
      </c>
      <c r="AE61" s="41">
        <f>IF(O61&gt;0,1,0)</f>
        <v>0</v>
      </c>
      <c r="AF61" s="41">
        <f>IF(P61&gt;0,1,0)</f>
        <v>0</v>
      </c>
      <c r="AG61" s="41">
        <f>IF(Q61&gt;0,1,0)</f>
        <v>0</v>
      </c>
      <c r="AH61" s="41">
        <f>IF(R61&gt;0,1,0)</f>
        <v>0</v>
      </c>
      <c r="AI61" s="41">
        <f>IF(S61&gt;0,1,0)</f>
        <v>0</v>
      </c>
      <c r="AJ61" s="41">
        <f>IF(T61&gt;0,1,0)</f>
        <v>0</v>
      </c>
      <c r="AM61" s="41">
        <f>SUM(X61:AK61)</f>
        <v>1</v>
      </c>
      <c r="AN61" s="41">
        <f>IF($AM61&gt;4,SMALL($H61:$U61,1),0)</f>
        <v>0</v>
      </c>
      <c r="AO61" s="41">
        <f>IF($AM61&gt;5,SMALL($H61:$U61,2),0)</f>
        <v>0</v>
      </c>
      <c r="AP61" s="41">
        <f>IF($AM61&gt;6,SMALL($H61:$U61,3),0)</f>
        <v>0</v>
      </c>
      <c r="AQ61" s="41">
        <f>IF($AM61&gt;7,SMALL($H61:$U61,4),0)</f>
        <v>0</v>
      </c>
      <c r="AR61" s="41">
        <f>IF($AM61&gt;8,SMALL($H61:$U61,5),0)</f>
        <v>0</v>
      </c>
      <c r="AS61" s="41">
        <f>IF($AM61&gt;9,SMALL($H61:$U61,6),0)</f>
        <v>0</v>
      </c>
      <c r="AT61" s="41">
        <f>IF($AM61&gt;10,SMALL($H61:$U61,7),0)</f>
        <v>0</v>
      </c>
      <c r="AU61" s="41">
        <f>IF($AM61&gt;11,SMALL($I61:$U61,8),0)</f>
        <v>0</v>
      </c>
      <c r="AV61" s="41">
        <f>IF($AM61&gt;12,SMALL($I61:$U61,9),0)</f>
        <v>0</v>
      </c>
    </row>
    <row r="62" spans="1:48">
      <c r="A62" s="168" t="s">
        <v>220</v>
      </c>
      <c r="B62" s="49">
        <v>61</v>
      </c>
      <c r="C62" s="148"/>
      <c r="D62" s="51"/>
      <c r="E62" s="35">
        <f>F62/4000*1000</f>
        <v>81.813698815215574</v>
      </c>
      <c r="F62" s="35">
        <f>G62-(SUM(AN62:AV62))</f>
        <v>327.25479526086229</v>
      </c>
      <c r="G62" s="35">
        <f>SUM(H62:U62)</f>
        <v>327.25479526086229</v>
      </c>
      <c r="H62" s="51"/>
      <c r="I62" s="51"/>
      <c r="J62" s="51"/>
      <c r="K62" s="51"/>
      <c r="L62" s="51"/>
      <c r="M62" s="51"/>
      <c r="N62" s="51"/>
      <c r="O62" s="35"/>
      <c r="P62" s="162"/>
      <c r="Q62" s="121"/>
      <c r="R62" s="182">
        <v>327.25479526086229</v>
      </c>
      <c r="S62" s="121"/>
      <c r="T62" s="126"/>
      <c r="U62" s="51"/>
      <c r="V62" s="55"/>
      <c r="X62" s="41">
        <f>IF(H62&gt;0,1,0)</f>
        <v>0</v>
      </c>
      <c r="Y62" s="41">
        <f>IF(I62&gt;0,1,0)</f>
        <v>0</v>
      </c>
      <c r="Z62" s="41">
        <f>IF(J62&gt;0,1,0)</f>
        <v>0</v>
      </c>
      <c r="AA62" s="41">
        <f>IF(K62&gt;0,1,0)</f>
        <v>0</v>
      </c>
      <c r="AB62" s="41">
        <f>IF(L62&gt;0,1,0)</f>
        <v>0</v>
      </c>
      <c r="AC62" s="41">
        <f>IF(M62&gt;0,1,0)</f>
        <v>0</v>
      </c>
      <c r="AD62" s="41">
        <f>IF(N62&gt;0,1,0)</f>
        <v>0</v>
      </c>
      <c r="AE62" s="41">
        <f>IF(O62&gt;0,1,0)</f>
        <v>0</v>
      </c>
      <c r="AF62" s="41">
        <f>IF(P62&gt;0,1,0)</f>
        <v>0</v>
      </c>
      <c r="AG62" s="41">
        <f>IF(Q62&gt;0,1,0)</f>
        <v>0</v>
      </c>
      <c r="AH62" s="41">
        <f>IF(R62&gt;0,1,0)</f>
        <v>1</v>
      </c>
      <c r="AI62" s="41">
        <f>IF(S62&gt;0,1,0)</f>
        <v>0</v>
      </c>
      <c r="AJ62" s="41">
        <f>IF(T62&gt;0,1,0)</f>
        <v>0</v>
      </c>
      <c r="AM62" s="41">
        <f>SUM(X62:AK62)</f>
        <v>1</v>
      </c>
      <c r="AN62" s="41">
        <f>IF($AM62&gt;4,SMALL($H62:$U62,1),0)</f>
        <v>0</v>
      </c>
      <c r="AO62" s="41">
        <f>IF($AM62&gt;5,SMALL($H62:$U62,2),0)</f>
        <v>0</v>
      </c>
      <c r="AP62" s="41">
        <f>IF($AM62&gt;6,SMALL($H62:$U62,3),0)</f>
        <v>0</v>
      </c>
      <c r="AQ62" s="41">
        <f>IF($AM62&gt;7,SMALL($H62:$U62,4),0)</f>
        <v>0</v>
      </c>
      <c r="AR62" s="41">
        <f>IF($AM62&gt;8,SMALL($H62:$U62,5),0)</f>
        <v>0</v>
      </c>
      <c r="AS62" s="41">
        <f>IF($AM62&gt;9,SMALL($H62:$U62,6),0)</f>
        <v>0</v>
      </c>
      <c r="AT62" s="41">
        <f>IF($AM62&gt;10,SMALL($H62:$U62,7),0)</f>
        <v>0</v>
      </c>
      <c r="AU62" s="41">
        <f>IF($AM62&gt;11,SMALL($I62:$U62,8),0)</f>
        <v>0</v>
      </c>
      <c r="AV62" s="41">
        <f>IF($AM62&gt;12,SMALL($I62:$U62,9),0)</f>
        <v>0</v>
      </c>
    </row>
    <row r="63" spans="1:48">
      <c r="A63" s="220" t="s">
        <v>222</v>
      </c>
      <c r="B63" s="49">
        <v>62</v>
      </c>
      <c r="C63" s="148"/>
      <c r="D63" s="164"/>
      <c r="E63" s="223">
        <f>F63/4000*1000</f>
        <v>49.526986808665463</v>
      </c>
      <c r="F63" s="223">
        <f>G63-(SUM(AN63:AV63))</f>
        <v>198.10794723466185</v>
      </c>
      <c r="G63" s="223">
        <f>SUM(H63:U63)</f>
        <v>198.10794723466185</v>
      </c>
      <c r="H63" s="164"/>
      <c r="I63" s="164"/>
      <c r="J63" s="164"/>
      <c r="K63" s="164"/>
      <c r="L63" s="164"/>
      <c r="M63" s="164"/>
      <c r="N63" s="164"/>
      <c r="O63" s="223"/>
      <c r="P63" s="221"/>
      <c r="Q63" s="221"/>
      <c r="R63" s="199">
        <v>198.10794723466185</v>
      </c>
      <c r="S63" s="221"/>
      <c r="T63" s="227"/>
      <c r="U63" s="164"/>
      <c r="V63" s="55"/>
      <c r="X63" s="41">
        <f>IF(H63&gt;0,1,0)</f>
        <v>0</v>
      </c>
      <c r="Y63" s="41">
        <f>IF(I63&gt;0,1,0)</f>
        <v>0</v>
      </c>
      <c r="Z63" s="41">
        <f>IF(J63&gt;0,1,0)</f>
        <v>0</v>
      </c>
      <c r="AA63" s="41">
        <f>IF(K63&gt;0,1,0)</f>
        <v>0</v>
      </c>
      <c r="AB63" s="41">
        <f>IF(L63&gt;0,1,0)</f>
        <v>0</v>
      </c>
      <c r="AC63" s="41">
        <f>IF(M63&gt;0,1,0)</f>
        <v>0</v>
      </c>
      <c r="AD63" s="41">
        <f>IF(N63&gt;0,1,0)</f>
        <v>0</v>
      </c>
      <c r="AE63" s="41">
        <f>IF(O63&gt;0,1,0)</f>
        <v>0</v>
      </c>
      <c r="AF63" s="41">
        <f>IF(P63&gt;0,1,0)</f>
        <v>0</v>
      </c>
      <c r="AG63" s="41">
        <f>IF(Q63&gt;0,1,0)</f>
        <v>0</v>
      </c>
      <c r="AH63" s="41">
        <f>IF(R63&gt;0,1,0)</f>
        <v>1</v>
      </c>
      <c r="AI63" s="41">
        <f>IF(S63&gt;0,1,0)</f>
        <v>0</v>
      </c>
      <c r="AJ63" s="41">
        <f>IF(T63&gt;0,1,0)</f>
        <v>0</v>
      </c>
      <c r="AM63" s="41">
        <f>SUM(X63:AK63)</f>
        <v>1</v>
      </c>
      <c r="AN63" s="41">
        <f>IF($AM63&gt;4,SMALL($H63:$U63,1),0)</f>
        <v>0</v>
      </c>
      <c r="AO63" s="41">
        <f>IF($AM63&gt;5,SMALL($H63:$U63,2),0)</f>
        <v>0</v>
      </c>
      <c r="AP63" s="41">
        <f>IF($AM63&gt;6,SMALL($H63:$U63,3),0)</f>
        <v>0</v>
      </c>
      <c r="AQ63" s="41">
        <f>IF($AM63&gt;7,SMALL($H63:$U63,4),0)</f>
        <v>0</v>
      </c>
      <c r="AR63" s="41">
        <f>IF($AM63&gt;8,SMALL($H63:$U63,5),0)</f>
        <v>0</v>
      </c>
      <c r="AS63" s="41">
        <f>IF($AM63&gt;9,SMALL($H63:$U63,6),0)</f>
        <v>0</v>
      </c>
      <c r="AT63" s="41">
        <f>IF($AM63&gt;10,SMALL($H63:$U63,7),0)</f>
        <v>0</v>
      </c>
      <c r="AU63" s="41">
        <f>IF($AM63&gt;11,SMALL($I63:$U63,8),0)</f>
        <v>0</v>
      </c>
      <c r="AV63" s="41">
        <f>IF($AM63&gt;12,SMALL($I63:$U63,9),0)</f>
        <v>0</v>
      </c>
    </row>
    <row r="64" spans="1:48">
      <c r="A64" s="218" t="s">
        <v>51</v>
      </c>
      <c r="B64" s="49">
        <v>63</v>
      </c>
      <c r="C64" s="148"/>
      <c r="D64" s="169"/>
      <c r="E64" s="221">
        <f>F64/4000*1000</f>
        <v>0</v>
      </c>
      <c r="F64" s="221">
        <f>G64-(SUM(AN64:AV64))</f>
        <v>0</v>
      </c>
      <c r="G64" s="222">
        <f>SUM(H64:U64)</f>
        <v>0</v>
      </c>
      <c r="H64" s="225"/>
      <c r="I64" s="223"/>
      <c r="J64" s="225"/>
      <c r="K64" s="225"/>
      <c r="L64" s="226"/>
      <c r="M64" s="225"/>
      <c r="N64" s="223"/>
      <c r="O64" s="223"/>
      <c r="P64" s="224"/>
      <c r="Q64" s="224"/>
      <c r="R64" s="163"/>
      <c r="S64" s="231"/>
      <c r="T64" s="227"/>
      <c r="U64" s="223"/>
      <c r="V64" s="55"/>
      <c r="X64" s="41">
        <f>IF(H64&gt;0,1,0)</f>
        <v>0</v>
      </c>
      <c r="Y64" s="41">
        <f>IF(I64&gt;0,1,0)</f>
        <v>0</v>
      </c>
      <c r="Z64" s="41">
        <f>IF(J64&gt;0,1,0)</f>
        <v>0</v>
      </c>
      <c r="AA64" s="41">
        <f>IF(K64&gt;0,1,0)</f>
        <v>0</v>
      </c>
      <c r="AB64" s="41">
        <f>IF(L64&gt;0,1,0)</f>
        <v>0</v>
      </c>
      <c r="AC64" s="41">
        <f>IF(M64&gt;0,1,0)</f>
        <v>0</v>
      </c>
      <c r="AD64" s="41">
        <f>IF(N64&gt;0,1,0)</f>
        <v>0</v>
      </c>
      <c r="AE64" s="41">
        <f>IF(O64&gt;0,1,0)</f>
        <v>0</v>
      </c>
      <c r="AF64" s="41">
        <f>IF(P64&gt;0,1,0)</f>
        <v>0</v>
      </c>
      <c r="AG64" s="41">
        <f>IF(Q64&gt;0,1,0)</f>
        <v>0</v>
      </c>
      <c r="AH64" s="41">
        <f>IF(R64&gt;0,1,0)</f>
        <v>0</v>
      </c>
      <c r="AI64" s="41">
        <f>IF(S64&gt;0,1,0)</f>
        <v>0</v>
      </c>
      <c r="AJ64" s="41">
        <f>IF(T64&gt;0,1,0)</f>
        <v>0</v>
      </c>
      <c r="AM64" s="41">
        <f>SUM(X64:AK64)</f>
        <v>0</v>
      </c>
      <c r="AN64" s="41">
        <f>IF($AM64&gt;4,SMALL($H64:$U64,1),0)</f>
        <v>0</v>
      </c>
      <c r="AO64" s="41">
        <f>IF($AM64&gt;5,SMALL($H64:$U64,2),0)</f>
        <v>0</v>
      </c>
      <c r="AP64" s="41">
        <f>IF($AM64&gt;6,SMALL($H64:$U64,3),0)</f>
        <v>0</v>
      </c>
      <c r="AQ64" s="41">
        <f>IF($AM64&gt;7,SMALL($H64:$U64,4),0)</f>
        <v>0</v>
      </c>
      <c r="AR64" s="41">
        <f>IF($AM64&gt;8,SMALL($H64:$U64,5),0)</f>
        <v>0</v>
      </c>
      <c r="AS64" s="41">
        <f>IF($AM64&gt;9,SMALL($H64:$U64,6),0)</f>
        <v>0</v>
      </c>
      <c r="AT64" s="41">
        <f>IF($AM64&gt;10,SMALL($H64:$U64,7),0)</f>
        <v>0</v>
      </c>
      <c r="AU64" s="41">
        <f>IF($AM64&gt;11,SMALL($I64:$U64,8),0)</f>
        <v>0</v>
      </c>
      <c r="AV64" s="41">
        <f>IF($AM64&gt;12,SMALL($I64:$U64,9),0)</f>
        <v>0</v>
      </c>
    </row>
    <row r="65" spans="1:48">
      <c r="A65" s="51" t="s">
        <v>187</v>
      </c>
      <c r="B65" s="49">
        <v>64</v>
      </c>
      <c r="C65" s="148"/>
      <c r="D65" s="51"/>
      <c r="E65" s="35">
        <f>F65/4000*1000</f>
        <v>0</v>
      </c>
      <c r="F65" s="35">
        <f>G65-(SUM(AN65:AV65))</f>
        <v>0</v>
      </c>
      <c r="G65" s="35">
        <f>SUM(H65:U65)</f>
        <v>0</v>
      </c>
      <c r="H65" s="51"/>
      <c r="I65" s="51"/>
      <c r="J65" s="51"/>
      <c r="K65" s="51"/>
      <c r="L65" s="51"/>
      <c r="M65" s="51"/>
      <c r="N65" s="51"/>
      <c r="O65" s="35"/>
      <c r="P65" s="124"/>
      <c r="Q65" s="121"/>
      <c r="R65" s="219"/>
      <c r="S65" s="121"/>
      <c r="T65" s="126"/>
      <c r="U65" s="51"/>
      <c r="V65" s="55"/>
      <c r="X65" s="41">
        <f>IF(H65&gt;0,1,0)</f>
        <v>0</v>
      </c>
      <c r="Y65" s="41">
        <f>IF(I65&gt;0,1,0)</f>
        <v>0</v>
      </c>
      <c r="Z65" s="41">
        <f>IF(J65&gt;0,1,0)</f>
        <v>0</v>
      </c>
      <c r="AA65" s="41">
        <f>IF(K65&gt;0,1,0)</f>
        <v>0</v>
      </c>
      <c r="AB65" s="41">
        <f>IF(L65&gt;0,1,0)</f>
        <v>0</v>
      </c>
      <c r="AC65" s="41">
        <f>IF(M65&gt;0,1,0)</f>
        <v>0</v>
      </c>
      <c r="AD65" s="41">
        <f>IF(N65&gt;0,1,0)</f>
        <v>0</v>
      </c>
      <c r="AE65" s="41">
        <f>IF(O65&gt;0,1,0)</f>
        <v>0</v>
      </c>
      <c r="AF65" s="41">
        <f>IF(P65&gt;0,1,0)</f>
        <v>0</v>
      </c>
      <c r="AG65" s="41">
        <f>IF(Q65&gt;0,1,0)</f>
        <v>0</v>
      </c>
      <c r="AH65" s="41">
        <f>IF(R65&gt;0,1,0)</f>
        <v>0</v>
      </c>
      <c r="AI65" s="41">
        <f>IF(S65&gt;0,1,0)</f>
        <v>0</v>
      </c>
      <c r="AJ65" s="41">
        <f>IF(T65&gt;0,1,0)</f>
        <v>0</v>
      </c>
      <c r="AM65" s="41">
        <f>SUM(X65:AK65)</f>
        <v>0</v>
      </c>
      <c r="AN65" s="41">
        <f>IF($AM65&gt;4,SMALL($H65:$U65,1),0)</f>
        <v>0</v>
      </c>
      <c r="AO65" s="41">
        <f>IF($AM65&gt;5,SMALL($H65:$U65,2),0)</f>
        <v>0</v>
      </c>
      <c r="AP65" s="41">
        <f>IF($AM65&gt;6,SMALL($H65:$U65,3),0)</f>
        <v>0</v>
      </c>
      <c r="AQ65" s="41">
        <f>IF($AM65&gt;7,SMALL($H65:$U65,4),0)</f>
        <v>0</v>
      </c>
      <c r="AR65" s="41">
        <f>IF($AM65&gt;8,SMALL($H65:$U65,5),0)</f>
        <v>0</v>
      </c>
      <c r="AS65" s="41">
        <f>IF($AM65&gt;9,SMALL($H65:$U65,6),0)</f>
        <v>0</v>
      </c>
      <c r="AT65" s="41">
        <f>IF($AM65&gt;10,SMALL($H65:$U65,7),0)</f>
        <v>0</v>
      </c>
      <c r="AU65" s="41">
        <f>IF($AM65&gt;11,SMALL($I65:$U65,8),0)</f>
        <v>0</v>
      </c>
      <c r="AV65" s="41">
        <f>IF($AM65&gt;12,SMALL($I65:$U65,9),0)</f>
        <v>0</v>
      </c>
    </row>
    <row r="66" spans="1:48">
      <c r="A66" s="51" t="s">
        <v>66</v>
      </c>
      <c r="B66" s="49">
        <v>65</v>
      </c>
      <c r="C66" s="148"/>
      <c r="D66" s="54"/>
      <c r="E66" s="121">
        <f>F66/4000*1000</f>
        <v>0</v>
      </c>
      <c r="F66" s="121">
        <f>G66-(SUM(AN66:AV66))</f>
        <v>0</v>
      </c>
      <c r="G66" s="123">
        <f>SUM(H66:U66)</f>
        <v>0</v>
      </c>
      <c r="H66" s="35"/>
      <c r="I66" s="60"/>
      <c r="J66" s="60"/>
      <c r="K66" s="60"/>
      <c r="L66" s="76"/>
      <c r="M66" s="35"/>
      <c r="N66" s="124"/>
      <c r="O66" s="35"/>
      <c r="P66" s="51"/>
      <c r="Q66" s="51"/>
      <c r="R66" s="51"/>
      <c r="S66" s="35"/>
      <c r="T66" s="135"/>
      <c r="U66" s="51"/>
      <c r="V66" s="55"/>
      <c r="X66" s="41">
        <f>IF(H66&gt;0,1,0)</f>
        <v>0</v>
      </c>
      <c r="Y66" s="41">
        <f>IF(I66&gt;0,1,0)</f>
        <v>0</v>
      </c>
      <c r="Z66" s="41">
        <f>IF(J66&gt;0,1,0)</f>
        <v>0</v>
      </c>
      <c r="AA66" s="41">
        <f>IF(K66&gt;0,1,0)</f>
        <v>0</v>
      </c>
      <c r="AB66" s="41">
        <f>IF(L66&gt;0,1,0)</f>
        <v>0</v>
      </c>
      <c r="AC66" s="41">
        <f>IF(M66&gt;0,1,0)</f>
        <v>0</v>
      </c>
      <c r="AD66" s="41">
        <f>IF(N66&gt;0,1,0)</f>
        <v>0</v>
      </c>
      <c r="AE66" s="41">
        <f>IF(O66&gt;0,1,0)</f>
        <v>0</v>
      </c>
      <c r="AF66" s="41">
        <f>IF(P66&gt;0,1,0)</f>
        <v>0</v>
      </c>
      <c r="AG66" s="41">
        <f>IF(Q66&gt;0,1,0)</f>
        <v>0</v>
      </c>
      <c r="AH66" s="41">
        <f>IF(R66&gt;0,1,0)</f>
        <v>0</v>
      </c>
      <c r="AI66" s="41">
        <f>IF(S66&gt;0,1,0)</f>
        <v>0</v>
      </c>
      <c r="AJ66" s="41">
        <f>IF(T66&gt;0,1,0)</f>
        <v>0</v>
      </c>
      <c r="AM66" s="41">
        <f>SUM(X66:AK66)</f>
        <v>0</v>
      </c>
      <c r="AN66" s="41">
        <f>IF($AM66&gt;4,SMALL($H66:$U66,1),0)</f>
        <v>0</v>
      </c>
      <c r="AO66" s="41">
        <f>IF($AM66&gt;5,SMALL($H66:$U66,2),0)</f>
        <v>0</v>
      </c>
      <c r="AP66" s="41">
        <f>IF($AM66&gt;6,SMALL($H66:$U66,3),0)</f>
        <v>0</v>
      </c>
      <c r="AQ66" s="41">
        <f>IF($AM66&gt;7,SMALL($H66:$U66,4),0)</f>
        <v>0</v>
      </c>
      <c r="AR66" s="41">
        <f>IF($AM66&gt;8,SMALL($H66:$U66,5),0)</f>
        <v>0</v>
      </c>
      <c r="AS66" s="41">
        <f>IF($AM66&gt;9,SMALL($H66:$U66,6),0)</f>
        <v>0</v>
      </c>
      <c r="AT66" s="41">
        <f>IF($AM66&gt;10,SMALL($H66:$U66,7),0)</f>
        <v>0</v>
      </c>
      <c r="AU66" s="41">
        <f>IF($AM66&gt;11,SMALL($I66:$U66,8),0)</f>
        <v>0</v>
      </c>
      <c r="AV66" s="41">
        <f>IF($AM66&gt;12,SMALL($I66:$U66,9),0)</f>
        <v>0</v>
      </c>
    </row>
  </sheetData>
  <sortState ref="A2:AMJ66">
    <sortCondition descending="1" ref="E2:E66"/>
  </sortState>
  <conditionalFormatting sqref="R41 R7 R64">
    <cfRule type="cellIs" dxfId="26" priority="40" stopIfTrue="1" operator="equal">
      <formula>1</formula>
    </cfRule>
    <cfRule type="cellIs" dxfId="25" priority="41" stopIfTrue="1" operator="equal">
      <formula>2</formula>
    </cfRule>
    <cfRule type="cellIs" dxfId="24" priority="42" stopIfTrue="1" operator="equal">
      <formula>3</formula>
    </cfRule>
  </conditionalFormatting>
  <printOptions horizontalCentered="1" verticalCentered="1"/>
  <pageMargins left="0.23622047244094491" right="0.23622047244094491" top="0" bottom="0" header="0.31496062992125984" footer="0.31496062992125984"/>
  <pageSetup paperSize="9" scale="61" orientation="landscape" useFirstPageNumber="1" horizontalDpi="3600" verticalDpi="3600" r:id="rId1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"/>
  <sheetViews>
    <sheetView zoomScaleNormal="100" workbookViewId="0">
      <selection activeCell="F14" sqref="F14"/>
    </sheetView>
  </sheetViews>
  <sheetFormatPr baseColWidth="10" defaultColWidth="9.1796875" defaultRowHeight="12.5"/>
  <cols>
    <col min="1" max="1" width="22.7265625" style="77" bestFit="1" customWidth="1"/>
    <col min="2" max="2" width="10.6328125" style="77" bestFit="1" customWidth="1"/>
    <col min="3" max="1025" width="10.54296875" style="77"/>
    <col min="1026" max="16384" width="9.1796875" style="77"/>
  </cols>
  <sheetData>
    <row r="1" spans="1:2" ht="14">
      <c r="A1" s="111" t="s">
        <v>47</v>
      </c>
      <c r="B1" s="112">
        <v>43241</v>
      </c>
    </row>
    <row r="2" spans="1:2" ht="14">
      <c r="A2" s="113" t="s">
        <v>101</v>
      </c>
      <c r="B2" s="114">
        <v>43328</v>
      </c>
    </row>
    <row r="3" spans="1:2" ht="14">
      <c r="A3" s="111" t="s">
        <v>49</v>
      </c>
      <c r="B3" s="112">
        <v>43333</v>
      </c>
    </row>
    <row r="4" spans="1:2" ht="14">
      <c r="A4" s="113" t="s">
        <v>44</v>
      </c>
      <c r="B4" s="114">
        <v>43325</v>
      </c>
    </row>
    <row r="5" spans="1:2" ht="14">
      <c r="A5" s="111" t="s">
        <v>33</v>
      </c>
      <c r="B5" s="112">
        <v>43325</v>
      </c>
    </row>
    <row r="6" spans="1:2" ht="14">
      <c r="A6" s="113" t="s">
        <v>43</v>
      </c>
      <c r="B6" s="114">
        <v>43324</v>
      </c>
    </row>
    <row r="7" spans="1:2" ht="14">
      <c r="A7" s="113" t="s">
        <v>186</v>
      </c>
      <c r="B7" s="114">
        <v>43336</v>
      </c>
    </row>
    <row r="8" spans="1:2" ht="14">
      <c r="A8" s="111" t="s">
        <v>51</v>
      </c>
      <c r="B8" s="112">
        <v>43332</v>
      </c>
    </row>
    <row r="9" spans="1:2" ht="14">
      <c r="A9" s="113" t="s">
        <v>102</v>
      </c>
      <c r="B9" s="114">
        <v>43336</v>
      </c>
    </row>
    <row r="10" spans="1:2" ht="14">
      <c r="A10" s="111" t="s">
        <v>30</v>
      </c>
      <c r="B10" s="112">
        <v>43248</v>
      </c>
    </row>
    <row r="11" spans="1:2" ht="14">
      <c r="A11" s="113" t="s">
        <v>187</v>
      </c>
      <c r="B11" s="114">
        <v>43336</v>
      </c>
    </row>
    <row r="12" spans="1:2" ht="14.5" thickBot="1">
      <c r="A12" s="94" t="s">
        <v>31</v>
      </c>
      <c r="B12" s="114">
        <v>43251</v>
      </c>
    </row>
    <row r="13" spans="1:2">
      <c r="A13" s="78"/>
      <c r="B13" s="78"/>
    </row>
    <row r="14" spans="1:2" ht="14.5">
      <c r="A14" s="89"/>
    </row>
  </sheetData>
  <sortState ref="A1:B14">
    <sortCondition ref="A1:A14"/>
  </sortState>
  <pageMargins left="0.7" right="0.7" top="0.78749999999999998" bottom="0.78749999999999998" header="0.51180555555555496" footer="0.51180555555555496"/>
  <pageSetup paperSize="9" firstPageNumber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FE74-8ACB-48CA-B3E5-4093C1D10EBA}">
  <dimension ref="A1:H19"/>
  <sheetViews>
    <sheetView topLeftCell="A4" workbookViewId="0">
      <selection activeCell="G22" sqref="G22"/>
    </sheetView>
  </sheetViews>
  <sheetFormatPr baseColWidth="10" defaultRowHeight="12.5"/>
  <cols>
    <col min="1" max="1" width="24.1796875" style="70" bestFit="1" customWidth="1"/>
    <col min="2" max="3" width="10.90625" style="70"/>
    <col min="4" max="4" width="20.1796875" style="70" bestFit="1" customWidth="1"/>
    <col min="5" max="7" width="10.90625" style="70"/>
    <col min="8" max="8" width="20.1796875" style="70" bestFit="1" customWidth="1"/>
    <col min="9" max="16384" width="10.90625" style="70"/>
  </cols>
  <sheetData>
    <row r="1" spans="1:8" ht="13">
      <c r="A1" s="115" t="s">
        <v>61</v>
      </c>
      <c r="B1" s="86"/>
      <c r="C1" s="86"/>
      <c r="D1" s="86"/>
      <c r="E1" s="86"/>
      <c r="G1" s="81"/>
      <c r="H1" s="82"/>
    </row>
    <row r="2" spans="1:8">
      <c r="A2" s="116" t="s">
        <v>189</v>
      </c>
      <c r="B2" s="81"/>
      <c r="C2" s="81"/>
      <c r="D2" s="82"/>
      <c r="E2" s="81"/>
      <c r="G2" s="81"/>
      <c r="H2" s="82"/>
    </row>
    <row r="3" spans="1:8" ht="14">
      <c r="A3" s="117" t="s">
        <v>48</v>
      </c>
      <c r="B3" s="81"/>
      <c r="C3" s="81"/>
      <c r="D3" s="82"/>
      <c r="E3" s="81"/>
      <c r="G3" s="81"/>
      <c r="H3" s="82"/>
    </row>
    <row r="4" spans="1:8">
      <c r="A4" s="116" t="s">
        <v>18</v>
      </c>
      <c r="B4" s="81"/>
      <c r="C4" s="81"/>
      <c r="D4" s="82"/>
      <c r="E4" s="81"/>
      <c r="G4" s="81"/>
      <c r="H4" s="82"/>
    </row>
    <row r="5" spans="1:8">
      <c r="A5" s="115" t="s">
        <v>188</v>
      </c>
      <c r="B5" s="81"/>
      <c r="C5" s="81"/>
      <c r="D5" s="82"/>
      <c r="E5" s="81"/>
      <c r="G5" s="81"/>
      <c r="H5" s="82"/>
    </row>
    <row r="6" spans="1:8">
      <c r="A6" s="115" t="s">
        <v>15</v>
      </c>
      <c r="B6" s="81"/>
      <c r="C6" s="81"/>
      <c r="D6" s="82"/>
      <c r="E6" s="81"/>
      <c r="G6" s="81"/>
      <c r="H6" s="82"/>
    </row>
    <row r="7" spans="1:8">
      <c r="A7" s="116" t="s">
        <v>43</v>
      </c>
      <c r="B7" s="81"/>
      <c r="C7" s="81"/>
      <c r="D7" s="82"/>
      <c r="E7" s="81"/>
      <c r="G7" s="81"/>
      <c r="H7" s="82"/>
    </row>
    <row r="8" spans="1:8">
      <c r="A8" s="115" t="s">
        <v>51</v>
      </c>
      <c r="B8" s="81"/>
      <c r="C8" s="81"/>
      <c r="D8" s="82"/>
      <c r="E8" s="81"/>
      <c r="G8" s="81"/>
      <c r="H8" s="82"/>
    </row>
    <row r="9" spans="1:8">
      <c r="A9" s="115" t="s">
        <v>17</v>
      </c>
      <c r="B9" s="81"/>
      <c r="C9" s="81"/>
      <c r="D9" s="82"/>
      <c r="E9" s="81"/>
      <c r="G9" s="81"/>
      <c r="H9" s="82"/>
    </row>
    <row r="10" spans="1:8">
      <c r="A10" s="116" t="s">
        <v>56</v>
      </c>
      <c r="B10" s="81"/>
      <c r="C10" s="81"/>
      <c r="D10" s="82"/>
      <c r="E10" s="81"/>
      <c r="G10" s="81"/>
      <c r="H10" s="82"/>
    </row>
    <row r="11" spans="1:8">
      <c r="A11" s="116" t="s">
        <v>30</v>
      </c>
      <c r="B11" s="81"/>
      <c r="C11" s="81"/>
      <c r="D11" s="82"/>
      <c r="E11" s="81"/>
      <c r="G11" s="81"/>
      <c r="H11" s="82"/>
    </row>
    <row r="12" spans="1:8">
      <c r="A12" s="116" t="s">
        <v>31</v>
      </c>
      <c r="B12" s="81"/>
      <c r="C12" s="81"/>
      <c r="D12" s="82"/>
      <c r="E12" s="81"/>
      <c r="G12" s="81"/>
      <c r="H12" s="82"/>
    </row>
    <row r="13" spans="1:8">
      <c r="A13" s="116" t="s">
        <v>13</v>
      </c>
      <c r="B13" s="81"/>
      <c r="C13" s="81"/>
      <c r="D13" s="82"/>
      <c r="E13" s="81"/>
      <c r="G13" s="81"/>
      <c r="H13" s="82"/>
    </row>
    <row r="14" spans="1:8">
      <c r="A14" s="116" t="s">
        <v>55</v>
      </c>
      <c r="B14" s="81"/>
      <c r="C14" s="81"/>
      <c r="D14" s="82"/>
      <c r="E14" s="81"/>
      <c r="G14" s="81"/>
      <c r="H14" s="82"/>
    </row>
    <row r="15" spans="1:8" ht="13">
      <c r="A15" s="87"/>
      <c r="B15" s="81"/>
      <c r="C15" s="81"/>
      <c r="D15" s="82"/>
      <c r="E15" s="81"/>
      <c r="G15" s="81"/>
      <c r="H15" s="82"/>
    </row>
    <row r="16" spans="1:8" ht="13">
      <c r="A16" s="87"/>
      <c r="B16" s="81"/>
      <c r="C16" s="81"/>
      <c r="D16" s="82"/>
      <c r="E16" s="81"/>
      <c r="G16" s="81"/>
      <c r="H16" s="82"/>
    </row>
    <row r="17" spans="1:8" ht="13">
      <c r="A17" s="87"/>
      <c r="B17" s="81"/>
      <c r="C17" s="81"/>
      <c r="D17" s="82"/>
      <c r="E17" s="81"/>
      <c r="G17" s="81"/>
      <c r="H17" s="82"/>
    </row>
    <row r="18" spans="1:8" ht="13">
      <c r="A18" s="87"/>
      <c r="B18" s="81"/>
      <c r="C18" s="81"/>
      <c r="D18" s="82"/>
      <c r="E18" s="81"/>
    </row>
    <row r="19" spans="1:8" ht="13">
      <c r="A19" s="87"/>
      <c r="B19" s="81"/>
      <c r="C19" s="81"/>
      <c r="D19" s="82"/>
      <c r="E19" s="81"/>
    </row>
  </sheetData>
  <sortState ref="A1:A14">
    <sortCondition ref="A1:A14"/>
  </sortState>
  <conditionalFormatting sqref="A2:A19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0907-92D9-47C8-B8CE-48352D85C8E4}">
  <dimension ref="A1:Z28"/>
  <sheetViews>
    <sheetView topLeftCell="A10" workbookViewId="0">
      <selection activeCell="Y10" sqref="Y10:Z27"/>
    </sheetView>
  </sheetViews>
  <sheetFormatPr baseColWidth="10" defaultColWidth="7.26953125" defaultRowHeight="12.5"/>
  <cols>
    <col min="1" max="1" width="8.54296875" customWidth="1"/>
    <col min="2" max="2" width="6.26953125" bestFit="1" customWidth="1"/>
    <col min="3" max="3" width="9.1796875" bestFit="1" customWidth="1"/>
    <col min="4" max="4" width="20.1796875" bestFit="1" customWidth="1"/>
    <col min="5" max="5" width="8" bestFit="1" customWidth="1"/>
    <col min="6" max="14" width="3.36328125" bestFit="1" customWidth="1"/>
    <col min="15" max="23" width="4.36328125" bestFit="1" customWidth="1"/>
    <col min="26" max="26" width="20.1796875" bestFit="1" customWidth="1"/>
  </cols>
  <sheetData>
    <row r="1" spans="1:26" ht="15.5">
      <c r="A1" s="170" t="s">
        <v>103</v>
      </c>
      <c r="B1" s="170"/>
      <c r="C1" s="170"/>
      <c r="D1" s="170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2"/>
      <c r="W1" s="171"/>
    </row>
    <row r="2" spans="1:26" ht="13">
      <c r="A2" s="173" t="s">
        <v>104</v>
      </c>
      <c r="B2" s="212" t="s">
        <v>225</v>
      </c>
      <c r="C2" s="212"/>
      <c r="D2" s="213"/>
      <c r="E2" s="171"/>
      <c r="F2" s="171"/>
      <c r="G2" s="171"/>
      <c r="H2" s="171"/>
      <c r="I2" s="174"/>
      <c r="J2" s="174"/>
      <c r="K2" s="174"/>
      <c r="L2" s="172"/>
      <c r="M2" s="174"/>
      <c r="N2" s="174"/>
      <c r="O2" s="174"/>
      <c r="P2" s="174"/>
      <c r="Q2" s="174"/>
      <c r="R2" s="174"/>
      <c r="S2" s="174"/>
      <c r="T2" s="171"/>
      <c r="U2" s="174"/>
      <c r="V2" s="174"/>
      <c r="W2" s="174"/>
    </row>
    <row r="3" spans="1:26" ht="13">
      <c r="A3" s="175" t="s">
        <v>106</v>
      </c>
      <c r="B3" s="214" t="s">
        <v>226</v>
      </c>
      <c r="C3" s="214"/>
      <c r="D3" s="215"/>
      <c r="E3" s="171"/>
      <c r="F3" s="171"/>
      <c r="G3" s="171"/>
      <c r="H3" s="171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1:26" ht="13">
      <c r="A4" s="177" t="s">
        <v>108</v>
      </c>
      <c r="B4" s="216">
        <v>43371</v>
      </c>
      <c r="C4" s="216"/>
      <c r="D4" s="217"/>
      <c r="E4" s="171"/>
      <c r="F4" s="171"/>
      <c r="G4" s="171"/>
      <c r="H4" s="171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</row>
    <row r="5" spans="1:26">
      <c r="A5" s="171"/>
      <c r="B5" s="171"/>
      <c r="C5" s="171"/>
      <c r="D5" s="171"/>
      <c r="E5" s="171"/>
      <c r="F5" s="171"/>
      <c r="G5" s="171"/>
      <c r="H5" s="171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</row>
    <row r="6" spans="1:26">
      <c r="A6" s="171"/>
      <c r="B6" s="171"/>
      <c r="C6" s="171"/>
      <c r="D6" s="171"/>
      <c r="E6" s="171"/>
      <c r="F6" s="171"/>
      <c r="G6" s="171"/>
      <c r="H6" s="171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</row>
    <row r="7" spans="1:26">
      <c r="A7" s="171"/>
      <c r="B7" s="171"/>
      <c r="C7" s="171"/>
      <c r="D7" s="171"/>
      <c r="E7" s="171"/>
      <c r="F7" s="171"/>
      <c r="G7" s="171"/>
      <c r="H7" s="171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</row>
    <row r="8" spans="1:26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</row>
    <row r="9" spans="1:26" ht="13" thickBot="1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</row>
    <row r="10" spans="1:26" ht="13.5" thickBot="1">
      <c r="A10" s="178" t="s">
        <v>62</v>
      </c>
      <c r="B10" s="179" t="s">
        <v>63</v>
      </c>
      <c r="C10" s="179" t="s">
        <v>64</v>
      </c>
      <c r="D10" s="179" t="s">
        <v>65</v>
      </c>
      <c r="E10" s="179" t="s">
        <v>68</v>
      </c>
      <c r="F10" s="180">
        <v>1</v>
      </c>
      <c r="G10" s="180">
        <v>2</v>
      </c>
      <c r="H10" s="180">
        <v>3</v>
      </c>
      <c r="I10" s="180">
        <v>4</v>
      </c>
      <c r="J10" s="180">
        <v>5</v>
      </c>
      <c r="K10" s="180">
        <v>6</v>
      </c>
      <c r="L10" s="180">
        <v>7</v>
      </c>
      <c r="M10" s="180">
        <v>8</v>
      </c>
      <c r="N10" s="180">
        <v>9</v>
      </c>
      <c r="O10" s="180">
        <v>10</v>
      </c>
      <c r="P10" s="180">
        <v>11</v>
      </c>
      <c r="Q10" s="180">
        <v>12</v>
      </c>
      <c r="R10" s="180">
        <v>13</v>
      </c>
      <c r="S10" s="180">
        <v>14</v>
      </c>
      <c r="T10" s="180">
        <v>15</v>
      </c>
      <c r="U10" s="180">
        <v>16</v>
      </c>
      <c r="V10" s="180">
        <v>17</v>
      </c>
      <c r="W10" s="180">
        <v>18</v>
      </c>
      <c r="Y10" s="182">
        <v>1000</v>
      </c>
      <c r="Z10" s="183" t="s">
        <v>47</v>
      </c>
    </row>
    <row r="11" spans="1:26" ht="13">
      <c r="A11" s="181">
        <v>1</v>
      </c>
      <c r="B11" s="182">
        <v>15006.270576428546</v>
      </c>
      <c r="C11" s="182">
        <v>1000</v>
      </c>
      <c r="D11" s="183" t="s">
        <v>47</v>
      </c>
      <c r="E11" s="182">
        <v>0</v>
      </c>
      <c r="F11" s="184">
        <v>2</v>
      </c>
      <c r="G11" s="185">
        <v>1</v>
      </c>
      <c r="H11" s="185">
        <v>1</v>
      </c>
      <c r="I11" s="185">
        <v>2</v>
      </c>
      <c r="J11" s="185">
        <v>3</v>
      </c>
      <c r="K11" s="185">
        <v>2</v>
      </c>
      <c r="L11" s="185">
        <v>2</v>
      </c>
      <c r="M11" s="185">
        <v>1</v>
      </c>
      <c r="N11" s="185">
        <v>1</v>
      </c>
      <c r="O11" s="185">
        <v>1</v>
      </c>
      <c r="P11" s="185">
        <v>1</v>
      </c>
      <c r="Q11" s="185">
        <v>1</v>
      </c>
      <c r="R11" s="185">
        <v>1</v>
      </c>
      <c r="S11" s="185">
        <v>1</v>
      </c>
      <c r="T11" s="185">
        <v>1</v>
      </c>
      <c r="U11" s="185">
        <v>1</v>
      </c>
      <c r="V11" s="185">
        <v>1</v>
      </c>
      <c r="W11" s="185">
        <v>1</v>
      </c>
      <c r="Y11" s="182">
        <v>327.25479526086229</v>
      </c>
      <c r="Z11" s="183" t="s">
        <v>218</v>
      </c>
    </row>
    <row r="12" spans="1:26" ht="13">
      <c r="A12" s="181">
        <v>2</v>
      </c>
      <c r="B12" s="182">
        <v>14823.87719790745</v>
      </c>
      <c r="C12" s="182">
        <v>987.84552247061345</v>
      </c>
      <c r="D12" s="183" t="s">
        <v>31</v>
      </c>
      <c r="E12" s="182">
        <v>0</v>
      </c>
      <c r="F12" s="185">
        <v>4</v>
      </c>
      <c r="G12" s="185">
        <v>3</v>
      </c>
      <c r="H12" s="185">
        <v>3</v>
      </c>
      <c r="I12" s="185">
        <v>3</v>
      </c>
      <c r="J12" s="185">
        <v>2</v>
      </c>
      <c r="K12" s="185">
        <v>3</v>
      </c>
      <c r="L12" s="185">
        <v>3</v>
      </c>
      <c r="M12" s="185">
        <v>3</v>
      </c>
      <c r="N12" s="185">
        <v>3</v>
      </c>
      <c r="O12" s="185">
        <v>3</v>
      </c>
      <c r="P12" s="185">
        <v>2</v>
      </c>
      <c r="Q12" s="185">
        <v>2</v>
      </c>
      <c r="R12" s="185">
        <v>2</v>
      </c>
      <c r="S12" s="185">
        <v>2</v>
      </c>
      <c r="T12" s="185">
        <v>2</v>
      </c>
      <c r="U12" s="185">
        <v>2</v>
      </c>
      <c r="V12" s="185">
        <v>2</v>
      </c>
      <c r="W12" s="185">
        <v>2</v>
      </c>
      <c r="Y12" s="182">
        <v>954.9598561505743</v>
      </c>
      <c r="Z12" s="183" t="s">
        <v>210</v>
      </c>
    </row>
    <row r="13" spans="1:26" ht="13">
      <c r="A13" s="181">
        <v>3</v>
      </c>
      <c r="B13" s="182">
        <v>14674.846948597698</v>
      </c>
      <c r="C13" s="182">
        <v>977.91432413917425</v>
      </c>
      <c r="D13" s="183" t="s">
        <v>208</v>
      </c>
      <c r="E13" s="182">
        <v>0</v>
      </c>
      <c r="F13" s="185">
        <v>1</v>
      </c>
      <c r="G13" s="185">
        <v>2</v>
      </c>
      <c r="H13" s="185">
        <v>4</v>
      </c>
      <c r="I13" s="185">
        <v>4</v>
      </c>
      <c r="J13" s="185">
        <v>6</v>
      </c>
      <c r="K13" s="185">
        <v>5</v>
      </c>
      <c r="L13" s="185">
        <v>7</v>
      </c>
      <c r="M13" s="185">
        <v>6</v>
      </c>
      <c r="N13" s="185">
        <v>5</v>
      </c>
      <c r="O13" s="185">
        <v>6</v>
      </c>
      <c r="P13" s="185">
        <v>5</v>
      </c>
      <c r="Q13" s="185">
        <v>3</v>
      </c>
      <c r="R13" s="185">
        <v>4</v>
      </c>
      <c r="S13" s="185">
        <v>3</v>
      </c>
      <c r="T13" s="185">
        <v>3</v>
      </c>
      <c r="U13" s="185">
        <v>3</v>
      </c>
      <c r="V13" s="185">
        <v>3</v>
      </c>
      <c r="W13" s="185">
        <v>3</v>
      </c>
      <c r="Y13" s="182">
        <v>927.40268615639332</v>
      </c>
      <c r="Z13" s="183" t="s">
        <v>49</v>
      </c>
    </row>
    <row r="14" spans="1:26" ht="13">
      <c r="A14" s="181">
        <v>4</v>
      </c>
      <c r="B14" s="182">
        <v>14656.526053480822</v>
      </c>
      <c r="C14" s="182">
        <v>976.69344150723941</v>
      </c>
      <c r="D14" s="183" t="s">
        <v>17</v>
      </c>
      <c r="E14" s="182">
        <v>0</v>
      </c>
      <c r="F14" s="185">
        <v>14</v>
      </c>
      <c r="G14" s="185">
        <v>14</v>
      </c>
      <c r="H14" s="185">
        <v>13</v>
      </c>
      <c r="I14" s="185">
        <v>14</v>
      </c>
      <c r="J14" s="185">
        <v>13</v>
      </c>
      <c r="K14" s="185">
        <v>13</v>
      </c>
      <c r="L14" s="185">
        <v>13</v>
      </c>
      <c r="M14" s="185">
        <v>11</v>
      </c>
      <c r="N14" s="185">
        <v>14</v>
      </c>
      <c r="O14" s="185">
        <v>11</v>
      </c>
      <c r="P14" s="185">
        <v>8</v>
      </c>
      <c r="Q14" s="185">
        <v>6</v>
      </c>
      <c r="R14" s="185">
        <v>5</v>
      </c>
      <c r="S14" s="185">
        <v>4</v>
      </c>
      <c r="T14" s="185">
        <v>4</v>
      </c>
      <c r="U14" s="185">
        <v>5</v>
      </c>
      <c r="V14" s="185">
        <v>5</v>
      </c>
      <c r="W14" s="185">
        <v>4</v>
      </c>
      <c r="Y14" s="182">
        <v>954.86690700247198</v>
      </c>
      <c r="Z14" s="183" t="s">
        <v>211</v>
      </c>
    </row>
    <row r="15" spans="1:26" ht="13">
      <c r="A15" s="181">
        <v>5</v>
      </c>
      <c r="B15" s="182">
        <v>14504.034293672335</v>
      </c>
      <c r="C15" s="182">
        <v>966.53157223853418</v>
      </c>
      <c r="D15" s="183" t="s">
        <v>209</v>
      </c>
      <c r="E15" s="182">
        <v>0</v>
      </c>
      <c r="F15" s="185">
        <v>3</v>
      </c>
      <c r="G15" s="185">
        <v>4</v>
      </c>
      <c r="H15" s="185">
        <v>6</v>
      </c>
      <c r="I15" s="185">
        <v>5</v>
      </c>
      <c r="J15" s="185">
        <v>4</v>
      </c>
      <c r="K15" s="185">
        <v>4</v>
      </c>
      <c r="L15" s="185">
        <v>8</v>
      </c>
      <c r="M15" s="185">
        <v>7</v>
      </c>
      <c r="N15" s="185">
        <v>7</v>
      </c>
      <c r="O15" s="185">
        <v>5</v>
      </c>
      <c r="P15" s="185">
        <v>3</v>
      </c>
      <c r="Q15" s="185">
        <v>5</v>
      </c>
      <c r="R15" s="185">
        <v>6</v>
      </c>
      <c r="S15" s="185">
        <v>5</v>
      </c>
      <c r="T15" s="185">
        <v>5</v>
      </c>
      <c r="U15" s="185">
        <v>4</v>
      </c>
      <c r="V15" s="185">
        <v>4</v>
      </c>
      <c r="W15" s="185">
        <v>5</v>
      </c>
      <c r="Y15" s="182">
        <v>198.10794723466185</v>
      </c>
      <c r="Z15" s="183" t="s">
        <v>219</v>
      </c>
    </row>
    <row r="16" spans="1:26" ht="13">
      <c r="A16" s="181">
        <v>6</v>
      </c>
      <c r="B16" s="182">
        <v>14488.228749561295</v>
      </c>
      <c r="C16" s="182">
        <v>965.47830960205545</v>
      </c>
      <c r="D16" s="183" t="s">
        <v>44</v>
      </c>
      <c r="E16" s="182">
        <v>0</v>
      </c>
      <c r="F16" s="185">
        <v>11</v>
      </c>
      <c r="G16" s="185">
        <v>11</v>
      </c>
      <c r="H16" s="185">
        <v>12</v>
      </c>
      <c r="I16" s="185">
        <v>12</v>
      </c>
      <c r="J16" s="185">
        <v>8</v>
      </c>
      <c r="K16" s="185">
        <v>9</v>
      </c>
      <c r="L16" s="185">
        <v>10</v>
      </c>
      <c r="M16" s="185">
        <v>10</v>
      </c>
      <c r="N16" s="185">
        <v>9</v>
      </c>
      <c r="O16" s="185">
        <v>9</v>
      </c>
      <c r="P16" s="185">
        <v>7</v>
      </c>
      <c r="Q16" s="185">
        <v>8</v>
      </c>
      <c r="R16" s="185">
        <v>8</v>
      </c>
      <c r="S16" s="185">
        <v>7</v>
      </c>
      <c r="T16" s="185">
        <v>7</v>
      </c>
      <c r="U16" s="185">
        <v>6</v>
      </c>
      <c r="V16" s="185">
        <v>6</v>
      </c>
      <c r="W16" s="185">
        <v>6</v>
      </c>
      <c r="Y16" s="182">
        <v>965.47830960205545</v>
      </c>
      <c r="Z16" s="183" t="s">
        <v>44</v>
      </c>
    </row>
    <row r="17" spans="1:26" ht="13">
      <c r="A17" s="181">
        <v>7</v>
      </c>
      <c r="B17" s="182">
        <v>14330.3859910228</v>
      </c>
      <c r="C17" s="182">
        <v>954.9598561505743</v>
      </c>
      <c r="D17" s="183" t="s">
        <v>210</v>
      </c>
      <c r="E17" s="182">
        <v>0</v>
      </c>
      <c r="F17" s="185">
        <v>9</v>
      </c>
      <c r="G17" s="185">
        <v>7</v>
      </c>
      <c r="H17" s="185">
        <v>9</v>
      </c>
      <c r="I17" s="185">
        <v>9</v>
      </c>
      <c r="J17" s="185">
        <v>9</v>
      </c>
      <c r="K17" s="185">
        <v>7</v>
      </c>
      <c r="L17" s="185">
        <v>4</v>
      </c>
      <c r="M17" s="185">
        <v>4</v>
      </c>
      <c r="N17" s="185">
        <v>4</v>
      </c>
      <c r="O17" s="185">
        <v>4</v>
      </c>
      <c r="P17" s="185">
        <v>4</v>
      </c>
      <c r="Q17" s="185">
        <v>4</v>
      </c>
      <c r="R17" s="185">
        <v>3</v>
      </c>
      <c r="S17" s="185">
        <v>6</v>
      </c>
      <c r="T17" s="185">
        <v>6</v>
      </c>
      <c r="U17" s="185">
        <v>7</v>
      </c>
      <c r="V17" s="185">
        <v>7</v>
      </c>
      <c r="W17" s="185">
        <v>7</v>
      </c>
      <c r="Y17" s="182">
        <v>977.91432413917425</v>
      </c>
      <c r="Z17" s="183" t="s">
        <v>208</v>
      </c>
    </row>
    <row r="18" spans="1:26" ht="13">
      <c r="A18" s="181">
        <v>8</v>
      </c>
      <c r="B18" s="182">
        <v>14328.991170956528</v>
      </c>
      <c r="C18" s="182">
        <v>954.86690700247198</v>
      </c>
      <c r="D18" s="183" t="s">
        <v>211</v>
      </c>
      <c r="E18" s="182">
        <v>0</v>
      </c>
      <c r="F18" s="185">
        <v>13</v>
      </c>
      <c r="G18" s="185">
        <v>10</v>
      </c>
      <c r="H18" s="185">
        <v>5</v>
      </c>
      <c r="I18" s="185">
        <v>6</v>
      </c>
      <c r="J18" s="185">
        <v>7</v>
      </c>
      <c r="K18" s="185">
        <v>8</v>
      </c>
      <c r="L18" s="185">
        <v>5</v>
      </c>
      <c r="M18" s="185">
        <v>9</v>
      </c>
      <c r="N18" s="185">
        <v>10</v>
      </c>
      <c r="O18" s="185">
        <v>10</v>
      </c>
      <c r="P18" s="185">
        <v>10</v>
      </c>
      <c r="Q18" s="185">
        <v>9</v>
      </c>
      <c r="R18" s="185">
        <v>7</v>
      </c>
      <c r="S18" s="185">
        <v>8</v>
      </c>
      <c r="T18" s="185">
        <v>8</v>
      </c>
      <c r="U18" s="185">
        <v>8</v>
      </c>
      <c r="V18" s="185">
        <v>8</v>
      </c>
      <c r="W18" s="185">
        <v>8</v>
      </c>
      <c r="Y18" s="182">
        <v>731.87074644333234</v>
      </c>
      <c r="Z18" s="183" t="s">
        <v>215</v>
      </c>
    </row>
    <row r="19" spans="1:26" ht="13">
      <c r="A19" s="181">
        <v>9</v>
      </c>
      <c r="B19" s="182">
        <v>14162.985364298111</v>
      </c>
      <c r="C19" s="182">
        <v>943.80447774578681</v>
      </c>
      <c r="D19" s="183" t="s">
        <v>30</v>
      </c>
      <c r="E19" s="182">
        <v>0</v>
      </c>
      <c r="F19" s="185">
        <v>10</v>
      </c>
      <c r="G19" s="185">
        <v>12</v>
      </c>
      <c r="H19" s="185">
        <v>10</v>
      </c>
      <c r="I19" s="185">
        <v>10</v>
      </c>
      <c r="J19" s="185">
        <v>10</v>
      </c>
      <c r="K19" s="185">
        <v>11</v>
      </c>
      <c r="L19" s="185">
        <v>11</v>
      </c>
      <c r="M19" s="185">
        <v>14</v>
      </c>
      <c r="N19" s="185">
        <v>11</v>
      </c>
      <c r="O19" s="185">
        <v>14</v>
      </c>
      <c r="P19" s="185">
        <v>11</v>
      </c>
      <c r="Q19" s="185">
        <v>10</v>
      </c>
      <c r="R19" s="185">
        <v>10</v>
      </c>
      <c r="S19" s="185">
        <v>9</v>
      </c>
      <c r="T19" s="185">
        <v>9</v>
      </c>
      <c r="U19" s="185">
        <v>9</v>
      </c>
      <c r="V19" s="185">
        <v>9</v>
      </c>
      <c r="W19" s="185">
        <v>9</v>
      </c>
      <c r="Y19" s="182">
        <v>909.85942871752775</v>
      </c>
      <c r="Z19" s="183" t="s">
        <v>214</v>
      </c>
    </row>
    <row r="20" spans="1:26" ht="13">
      <c r="A20" s="181">
        <v>10</v>
      </c>
      <c r="B20" s="182">
        <v>14050.736034133643</v>
      </c>
      <c r="C20" s="182">
        <v>936.32431606319085</v>
      </c>
      <c r="D20" s="183" t="s">
        <v>213</v>
      </c>
      <c r="E20" s="182">
        <v>0</v>
      </c>
      <c r="F20" s="185">
        <v>7</v>
      </c>
      <c r="G20" s="185">
        <v>13</v>
      </c>
      <c r="H20" s="185">
        <v>14</v>
      </c>
      <c r="I20" s="185">
        <v>13</v>
      </c>
      <c r="J20" s="185">
        <v>14</v>
      </c>
      <c r="K20" s="185">
        <v>14</v>
      </c>
      <c r="L20" s="185">
        <v>14</v>
      </c>
      <c r="M20" s="185">
        <v>12</v>
      </c>
      <c r="N20" s="185">
        <v>12</v>
      </c>
      <c r="O20" s="185">
        <v>13</v>
      </c>
      <c r="P20" s="185">
        <v>12</v>
      </c>
      <c r="Q20" s="185">
        <v>12</v>
      </c>
      <c r="R20" s="185">
        <v>11</v>
      </c>
      <c r="S20" s="185">
        <v>11</v>
      </c>
      <c r="T20" s="185">
        <v>11</v>
      </c>
      <c r="U20" s="185">
        <v>10</v>
      </c>
      <c r="V20" s="185">
        <v>11</v>
      </c>
      <c r="W20" s="185">
        <v>10</v>
      </c>
      <c r="Y20" s="182">
        <v>976.69344150723941</v>
      </c>
      <c r="Z20" s="183" t="s">
        <v>17</v>
      </c>
    </row>
    <row r="21" spans="1:26" ht="13">
      <c r="A21" s="181">
        <v>11</v>
      </c>
      <c r="B21" s="182">
        <v>14034.87685985747</v>
      </c>
      <c r="C21" s="182">
        <v>935.2674795763769</v>
      </c>
      <c r="D21" s="183" t="s">
        <v>212</v>
      </c>
      <c r="E21" s="182">
        <v>0</v>
      </c>
      <c r="F21" s="185">
        <v>15</v>
      </c>
      <c r="G21" s="185">
        <v>15</v>
      </c>
      <c r="H21" s="185">
        <v>15</v>
      </c>
      <c r="I21" s="185">
        <v>15</v>
      </c>
      <c r="J21" s="185">
        <v>15</v>
      </c>
      <c r="K21" s="185">
        <v>15</v>
      </c>
      <c r="L21" s="185">
        <v>15</v>
      </c>
      <c r="M21" s="185">
        <v>15</v>
      </c>
      <c r="N21" s="185">
        <v>15</v>
      </c>
      <c r="O21" s="185">
        <v>15</v>
      </c>
      <c r="P21" s="185">
        <v>13</v>
      </c>
      <c r="Q21" s="185">
        <v>13</v>
      </c>
      <c r="R21" s="185">
        <v>12</v>
      </c>
      <c r="S21" s="185">
        <v>12</v>
      </c>
      <c r="T21" s="185">
        <v>12</v>
      </c>
      <c r="U21" s="185">
        <v>12</v>
      </c>
      <c r="V21" s="185">
        <v>10</v>
      </c>
      <c r="W21" s="185">
        <v>11</v>
      </c>
      <c r="Y21" s="182">
        <v>966.53157223853418</v>
      </c>
      <c r="Z21" s="183" t="s">
        <v>209</v>
      </c>
    </row>
    <row r="22" spans="1:26" ht="13">
      <c r="A22" s="181">
        <v>12</v>
      </c>
      <c r="B22" s="182">
        <v>13916.855641769482</v>
      </c>
      <c r="C22" s="182">
        <v>927.40268615639332</v>
      </c>
      <c r="D22" s="183" t="s">
        <v>49</v>
      </c>
      <c r="E22" s="182">
        <v>0</v>
      </c>
      <c r="F22" s="185">
        <v>12</v>
      </c>
      <c r="G22" s="185">
        <v>8</v>
      </c>
      <c r="H22" s="185">
        <v>7</v>
      </c>
      <c r="I22" s="185">
        <v>8</v>
      </c>
      <c r="J22" s="185">
        <v>11</v>
      </c>
      <c r="K22" s="185">
        <v>10</v>
      </c>
      <c r="L22" s="185">
        <v>9</v>
      </c>
      <c r="M22" s="185">
        <v>8</v>
      </c>
      <c r="N22" s="185">
        <v>8</v>
      </c>
      <c r="O22" s="185">
        <v>7</v>
      </c>
      <c r="P22" s="185">
        <v>6</v>
      </c>
      <c r="Q22" s="185">
        <v>7</v>
      </c>
      <c r="R22" s="185">
        <v>9</v>
      </c>
      <c r="S22" s="185">
        <v>10</v>
      </c>
      <c r="T22" s="185">
        <v>10</v>
      </c>
      <c r="U22" s="185">
        <v>11</v>
      </c>
      <c r="V22" s="185">
        <v>12</v>
      </c>
      <c r="W22" s="185">
        <v>12</v>
      </c>
      <c r="Y22" s="182">
        <v>935.2674795763769</v>
      </c>
      <c r="Z22" s="183" t="s">
        <v>212</v>
      </c>
    </row>
    <row r="23" spans="1:26" ht="13">
      <c r="A23" s="181">
        <v>13</v>
      </c>
      <c r="B23" s="182">
        <v>13653.596773849922</v>
      </c>
      <c r="C23" s="182">
        <v>909.85942871752775</v>
      </c>
      <c r="D23" s="183" t="s">
        <v>214</v>
      </c>
      <c r="E23" s="182">
        <v>0</v>
      </c>
      <c r="F23" s="185">
        <v>5</v>
      </c>
      <c r="G23" s="185">
        <v>9</v>
      </c>
      <c r="H23" s="185">
        <v>11</v>
      </c>
      <c r="I23" s="185">
        <v>11</v>
      </c>
      <c r="J23" s="185">
        <v>12</v>
      </c>
      <c r="K23" s="185">
        <v>12</v>
      </c>
      <c r="L23" s="185">
        <v>12</v>
      </c>
      <c r="M23" s="185">
        <v>13</v>
      </c>
      <c r="N23" s="185">
        <v>13</v>
      </c>
      <c r="O23" s="185">
        <v>12</v>
      </c>
      <c r="P23" s="185">
        <v>9</v>
      </c>
      <c r="Q23" s="185">
        <v>11</v>
      </c>
      <c r="R23" s="185">
        <v>13</v>
      </c>
      <c r="S23" s="185">
        <v>13</v>
      </c>
      <c r="T23" s="185">
        <v>13</v>
      </c>
      <c r="U23" s="185">
        <v>13</v>
      </c>
      <c r="V23" s="185">
        <v>13</v>
      </c>
      <c r="W23" s="185">
        <v>13</v>
      </c>
      <c r="Y23" s="182">
        <v>540.83803449158859</v>
      </c>
      <c r="Z23" s="183" t="s">
        <v>217</v>
      </c>
    </row>
    <row r="24" spans="1:26" ht="13">
      <c r="A24" s="181">
        <v>14</v>
      </c>
      <c r="B24" s="182">
        <v>10982.650448101376</v>
      </c>
      <c r="C24" s="182">
        <v>731.87074644333234</v>
      </c>
      <c r="D24" s="183" t="s">
        <v>215</v>
      </c>
      <c r="E24" s="182">
        <v>0</v>
      </c>
      <c r="F24" s="185">
        <v>16</v>
      </c>
      <c r="G24" s="185">
        <v>16</v>
      </c>
      <c r="H24" s="185">
        <v>16</v>
      </c>
      <c r="I24" s="185">
        <v>16</v>
      </c>
      <c r="J24" s="185">
        <v>16</v>
      </c>
      <c r="K24" s="185">
        <v>16</v>
      </c>
      <c r="L24" s="185">
        <v>16</v>
      </c>
      <c r="M24" s="185">
        <v>16</v>
      </c>
      <c r="N24" s="185">
        <v>16</v>
      </c>
      <c r="O24" s="185">
        <v>16</v>
      </c>
      <c r="P24" s="185">
        <v>16</v>
      </c>
      <c r="Q24" s="185">
        <v>16</v>
      </c>
      <c r="R24" s="185">
        <v>16</v>
      </c>
      <c r="S24" s="185">
        <v>15</v>
      </c>
      <c r="T24" s="185">
        <v>14</v>
      </c>
      <c r="U24" s="185">
        <v>14</v>
      </c>
      <c r="V24" s="185">
        <v>14</v>
      </c>
      <c r="W24" s="185">
        <v>14</v>
      </c>
      <c r="Y24" s="182">
        <v>943.80447774578681</v>
      </c>
      <c r="Z24" s="183" t="s">
        <v>30</v>
      </c>
    </row>
    <row r="25" spans="1:26" ht="13">
      <c r="A25" s="181">
        <v>15</v>
      </c>
      <c r="B25" s="182">
        <v>8580.8021051588748</v>
      </c>
      <c r="C25" s="182">
        <v>571.81443327014063</v>
      </c>
      <c r="D25" s="183" t="s">
        <v>216</v>
      </c>
      <c r="E25" s="182">
        <v>0</v>
      </c>
      <c r="F25" s="185">
        <v>5</v>
      </c>
      <c r="G25" s="185">
        <v>6</v>
      </c>
      <c r="H25" s="185">
        <v>2</v>
      </c>
      <c r="I25" s="185">
        <v>1</v>
      </c>
      <c r="J25" s="185">
        <v>1</v>
      </c>
      <c r="K25" s="185">
        <v>1</v>
      </c>
      <c r="L25" s="185">
        <v>1</v>
      </c>
      <c r="M25" s="185">
        <v>2</v>
      </c>
      <c r="N25" s="185">
        <v>2</v>
      </c>
      <c r="O25" s="185">
        <v>2</v>
      </c>
      <c r="P25" s="185">
        <v>14</v>
      </c>
      <c r="Q25" s="185">
        <v>14</v>
      </c>
      <c r="R25" s="185">
        <v>14</v>
      </c>
      <c r="S25" s="185">
        <v>14</v>
      </c>
      <c r="T25" s="185">
        <v>15</v>
      </c>
      <c r="U25" s="185">
        <v>15</v>
      </c>
      <c r="V25" s="185">
        <v>15</v>
      </c>
      <c r="W25" s="185">
        <v>15</v>
      </c>
      <c r="Y25" s="182">
        <v>987.84552247061345</v>
      </c>
      <c r="Z25" s="183" t="s">
        <v>31</v>
      </c>
    </row>
    <row r="26" spans="1:26" ht="13">
      <c r="A26" s="181">
        <v>16</v>
      </c>
      <c r="B26" s="182">
        <v>8115.9618836045729</v>
      </c>
      <c r="C26" s="182">
        <v>540.83803449158859</v>
      </c>
      <c r="D26" s="183" t="s">
        <v>217</v>
      </c>
      <c r="E26" s="182">
        <v>0</v>
      </c>
      <c r="F26" s="185">
        <v>8</v>
      </c>
      <c r="G26" s="185">
        <v>5</v>
      </c>
      <c r="H26" s="185">
        <v>8</v>
      </c>
      <c r="I26" s="185">
        <v>7</v>
      </c>
      <c r="J26" s="185">
        <v>5</v>
      </c>
      <c r="K26" s="185">
        <v>6</v>
      </c>
      <c r="L26" s="185">
        <v>6</v>
      </c>
      <c r="M26" s="185">
        <v>5</v>
      </c>
      <c r="N26" s="185">
        <v>6</v>
      </c>
      <c r="O26" s="185">
        <v>8</v>
      </c>
      <c r="P26" s="185">
        <v>15</v>
      </c>
      <c r="Q26" s="185">
        <v>15</v>
      </c>
      <c r="R26" s="185">
        <v>15</v>
      </c>
      <c r="S26" s="185">
        <v>16</v>
      </c>
      <c r="T26" s="185">
        <v>16</v>
      </c>
      <c r="U26" s="185">
        <v>16</v>
      </c>
      <c r="V26" s="185">
        <v>16</v>
      </c>
      <c r="W26" s="185">
        <v>16</v>
      </c>
      <c r="Y26" s="182">
        <v>936.32431606319085</v>
      </c>
      <c r="Z26" s="183" t="s">
        <v>213</v>
      </c>
    </row>
    <row r="27" spans="1:26" ht="13">
      <c r="A27" s="181">
        <v>17</v>
      </c>
      <c r="B27" s="182">
        <v>4910.8740051182258</v>
      </c>
      <c r="C27" s="182">
        <v>327.25479526086229</v>
      </c>
      <c r="D27" s="183" t="s">
        <v>218</v>
      </c>
      <c r="E27" s="182">
        <v>0</v>
      </c>
      <c r="F27" s="185">
        <v>16</v>
      </c>
      <c r="G27" s="185">
        <v>16</v>
      </c>
      <c r="H27" s="185">
        <v>16</v>
      </c>
      <c r="I27" s="185">
        <v>17</v>
      </c>
      <c r="J27" s="185">
        <v>18</v>
      </c>
      <c r="K27" s="185">
        <v>18</v>
      </c>
      <c r="L27" s="185">
        <v>18</v>
      </c>
      <c r="M27" s="185">
        <v>18</v>
      </c>
      <c r="N27" s="185">
        <v>18</v>
      </c>
      <c r="O27" s="185">
        <v>18</v>
      </c>
      <c r="P27" s="185">
        <v>18</v>
      </c>
      <c r="Q27" s="185">
        <v>18</v>
      </c>
      <c r="R27" s="185">
        <v>18</v>
      </c>
      <c r="S27" s="185">
        <v>17</v>
      </c>
      <c r="T27" s="185">
        <v>17</v>
      </c>
      <c r="U27" s="185">
        <v>17</v>
      </c>
      <c r="V27" s="185">
        <v>17</v>
      </c>
      <c r="W27" s="185">
        <v>17</v>
      </c>
      <c r="Y27" s="182">
        <v>571.81443327014063</v>
      </c>
      <c r="Z27" s="183" t="s">
        <v>216</v>
      </c>
    </row>
    <row r="28" spans="1:26" ht="13">
      <c r="A28" s="181">
        <v>18</v>
      </c>
      <c r="B28" s="182">
        <v>2972.861459544165</v>
      </c>
      <c r="C28" s="182">
        <v>198.10794723466185</v>
      </c>
      <c r="D28" s="183" t="s">
        <v>219</v>
      </c>
      <c r="E28" s="182">
        <v>0</v>
      </c>
      <c r="F28" s="185">
        <v>16</v>
      </c>
      <c r="G28" s="185">
        <v>16</v>
      </c>
      <c r="H28" s="185">
        <v>16</v>
      </c>
      <c r="I28" s="185">
        <v>17</v>
      </c>
      <c r="J28" s="185">
        <v>17</v>
      </c>
      <c r="K28" s="185">
        <v>17</v>
      </c>
      <c r="L28" s="185">
        <v>17</v>
      </c>
      <c r="M28" s="185">
        <v>17</v>
      </c>
      <c r="N28" s="185">
        <v>17</v>
      </c>
      <c r="O28" s="185">
        <v>17</v>
      </c>
      <c r="P28" s="185">
        <v>17</v>
      </c>
      <c r="Q28" s="185">
        <v>17</v>
      </c>
      <c r="R28" s="185">
        <v>17</v>
      </c>
      <c r="S28" s="185">
        <v>18</v>
      </c>
      <c r="T28" s="185">
        <v>18</v>
      </c>
      <c r="U28" s="185">
        <v>18</v>
      </c>
      <c r="V28" s="185">
        <v>18</v>
      </c>
      <c r="W28" s="185">
        <v>18</v>
      </c>
    </row>
  </sheetData>
  <sortState ref="Y10:Z27">
    <sortCondition ref="Z10:Z27"/>
  </sortState>
  <mergeCells count="3">
    <mergeCell ref="B2:D2"/>
    <mergeCell ref="B3:D3"/>
    <mergeCell ref="B4:D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4096-0729-4104-B612-F58F3E4E1B18}">
  <dimension ref="A1"/>
  <sheetViews>
    <sheetView workbookViewId="0">
      <selection activeCell="K19" sqref="K19"/>
    </sheetView>
  </sheetViews>
  <sheetFormatPr baseColWidth="10" defaultRowHeight="12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AA39-ADBB-41F8-B855-2795D28F8336}">
  <dimension ref="A1:N19"/>
  <sheetViews>
    <sheetView workbookViewId="0">
      <selection activeCell="E13" sqref="E13"/>
    </sheetView>
  </sheetViews>
  <sheetFormatPr baseColWidth="10" defaultRowHeight="12.5"/>
  <cols>
    <col min="1" max="1" width="21.7265625" style="70" bestFit="1" customWidth="1"/>
    <col min="2" max="2" width="9.90625" style="70" bestFit="1" customWidth="1"/>
    <col min="3" max="3" width="9.1796875" style="70" bestFit="1" customWidth="1"/>
    <col min="4" max="4" width="21.7265625" style="70" bestFit="1" customWidth="1"/>
    <col min="5" max="5" width="8" style="70" bestFit="1" customWidth="1"/>
    <col min="6" max="14" width="3.36328125" style="70" bestFit="1" customWidth="1"/>
    <col min="15" max="16384" width="10.90625" style="70"/>
  </cols>
  <sheetData>
    <row r="1" spans="1:14" ht="13">
      <c r="A1" s="228" t="s">
        <v>227</v>
      </c>
      <c r="B1" s="188">
        <v>43396</v>
      </c>
      <c r="C1" s="8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</row>
    <row r="2" spans="1:14">
      <c r="A2" s="228" t="s">
        <v>189</v>
      </c>
      <c r="B2" s="188">
        <v>43219</v>
      </c>
      <c r="C2" s="81"/>
      <c r="D2" s="82"/>
      <c r="E2" s="81"/>
      <c r="F2" s="83"/>
      <c r="G2" s="83"/>
      <c r="H2" s="83"/>
      <c r="I2" s="83"/>
      <c r="J2" s="83"/>
      <c r="K2" s="83"/>
      <c r="L2" s="83"/>
      <c r="M2" s="83"/>
      <c r="N2" s="83"/>
    </row>
    <row r="3" spans="1:14">
      <c r="A3" s="228" t="s">
        <v>48</v>
      </c>
      <c r="B3" s="188">
        <v>43318</v>
      </c>
      <c r="C3" s="81"/>
      <c r="D3" s="82"/>
      <c r="E3" s="81"/>
      <c r="F3" s="83"/>
      <c r="G3" s="83"/>
      <c r="H3" s="83"/>
      <c r="I3" s="83"/>
      <c r="J3" s="83"/>
      <c r="K3" s="83"/>
      <c r="L3" s="83"/>
      <c r="M3" s="83"/>
      <c r="N3" s="83"/>
    </row>
    <row r="4" spans="1:14">
      <c r="A4" s="228" t="s">
        <v>18</v>
      </c>
      <c r="B4" s="188">
        <v>43135</v>
      </c>
      <c r="C4" s="81"/>
      <c r="D4" s="82"/>
      <c r="E4" s="81"/>
      <c r="F4" s="83"/>
      <c r="G4" s="83"/>
      <c r="H4" s="83"/>
      <c r="I4" s="83"/>
      <c r="J4" s="83"/>
      <c r="K4" s="83"/>
      <c r="L4" s="83"/>
      <c r="M4" s="83"/>
      <c r="N4" s="83"/>
    </row>
    <row r="5" spans="1:14">
      <c r="A5" s="228" t="s">
        <v>111</v>
      </c>
      <c r="B5" s="188">
        <v>43259</v>
      </c>
      <c r="C5" s="81"/>
      <c r="D5" s="82"/>
      <c r="E5" s="81"/>
      <c r="F5" s="83"/>
      <c r="G5" s="83"/>
      <c r="H5" s="83"/>
      <c r="I5" s="83"/>
      <c r="J5" s="83"/>
      <c r="K5" s="83"/>
      <c r="L5" s="83"/>
      <c r="M5" s="83"/>
      <c r="N5" s="83"/>
    </row>
    <row r="6" spans="1:14">
      <c r="A6" s="228" t="s">
        <v>188</v>
      </c>
      <c r="B6" s="188">
        <v>43137</v>
      </c>
      <c r="C6" s="81"/>
      <c r="D6" s="82"/>
      <c r="E6" s="81"/>
      <c r="F6" s="83"/>
      <c r="G6" s="83"/>
      <c r="H6" s="83"/>
      <c r="I6" s="83"/>
      <c r="J6" s="83"/>
      <c r="K6" s="83"/>
      <c r="L6" s="83"/>
      <c r="M6" s="83"/>
      <c r="N6" s="83"/>
    </row>
    <row r="7" spans="1:14">
      <c r="A7" s="228" t="s">
        <v>228</v>
      </c>
      <c r="B7" s="188">
        <v>43379</v>
      </c>
      <c r="C7" s="81"/>
      <c r="D7" s="82"/>
      <c r="E7" s="81"/>
      <c r="F7" s="83"/>
      <c r="G7" s="83"/>
      <c r="H7" s="83"/>
      <c r="I7" s="83"/>
      <c r="J7" s="83"/>
      <c r="K7" s="83"/>
      <c r="L7" s="83"/>
      <c r="M7" s="83"/>
      <c r="N7" s="83"/>
    </row>
    <row r="8" spans="1:14">
      <c r="A8" s="228" t="s">
        <v>53</v>
      </c>
      <c r="B8" s="188">
        <v>43305</v>
      </c>
      <c r="C8" s="81"/>
      <c r="D8" s="82"/>
      <c r="E8" s="81"/>
      <c r="F8" s="83"/>
      <c r="G8" s="83"/>
      <c r="H8" s="83"/>
      <c r="I8" s="83"/>
      <c r="J8" s="83"/>
      <c r="K8" s="83"/>
      <c r="L8" s="83"/>
      <c r="M8" s="83"/>
      <c r="N8" s="83"/>
    </row>
    <row r="9" spans="1:14">
      <c r="A9" s="228" t="s">
        <v>20</v>
      </c>
      <c r="B9" s="188">
        <v>43150</v>
      </c>
      <c r="C9" s="81"/>
      <c r="D9" s="82"/>
      <c r="E9" s="81"/>
      <c r="F9" s="83"/>
      <c r="G9" s="83"/>
      <c r="H9" s="83"/>
      <c r="I9" s="83"/>
      <c r="J9" s="83"/>
      <c r="K9" s="83"/>
      <c r="L9" s="83"/>
      <c r="M9" s="83"/>
      <c r="N9" s="83"/>
    </row>
    <row r="10" spans="1:14">
      <c r="A10" s="228" t="s">
        <v>17</v>
      </c>
      <c r="B10" s="188">
        <v>43261</v>
      </c>
      <c r="C10" s="81"/>
      <c r="D10" s="82"/>
      <c r="E10" s="81"/>
      <c r="F10" s="83"/>
      <c r="G10" s="83"/>
      <c r="H10" s="83"/>
      <c r="I10" s="83"/>
      <c r="J10" s="83"/>
      <c r="K10" s="83"/>
      <c r="L10" s="83"/>
      <c r="M10" s="83"/>
      <c r="N10" s="83"/>
    </row>
    <row r="11" spans="1:14">
      <c r="A11" s="228" t="s">
        <v>56</v>
      </c>
      <c r="B11" s="188">
        <v>43235</v>
      </c>
      <c r="C11" s="81"/>
      <c r="D11" s="82"/>
      <c r="E11" s="81"/>
      <c r="F11" s="83"/>
      <c r="G11" s="83"/>
      <c r="H11" s="83"/>
      <c r="I11" s="83"/>
      <c r="J11" s="83"/>
      <c r="K11" s="83"/>
      <c r="L11" s="83"/>
      <c r="M11" s="83"/>
      <c r="N11" s="83"/>
    </row>
    <row r="12" spans="1:14">
      <c r="A12" s="228" t="s">
        <v>26</v>
      </c>
      <c r="B12" s="188">
        <v>43135</v>
      </c>
      <c r="C12" s="81"/>
      <c r="D12" s="82"/>
      <c r="E12" s="81"/>
      <c r="F12" s="83"/>
      <c r="G12" s="83"/>
      <c r="H12" s="83"/>
      <c r="I12" s="83"/>
      <c r="J12" s="83"/>
      <c r="K12" s="83"/>
      <c r="L12" s="83"/>
      <c r="M12" s="83"/>
      <c r="N12" s="83"/>
    </row>
    <row r="13" spans="1:14">
      <c r="A13" s="228" t="s">
        <v>30</v>
      </c>
      <c r="B13" s="188">
        <v>43202</v>
      </c>
      <c r="C13" s="81"/>
      <c r="D13" s="82"/>
      <c r="E13" s="81"/>
      <c r="F13" s="83"/>
      <c r="G13" s="83"/>
      <c r="H13" s="83"/>
      <c r="I13" s="83"/>
      <c r="J13" s="83"/>
      <c r="K13" s="83"/>
      <c r="L13" s="83"/>
      <c r="M13" s="83"/>
      <c r="N13" s="83"/>
    </row>
    <row r="14" spans="1:14">
      <c r="A14" s="228" t="s">
        <v>31</v>
      </c>
      <c r="B14" s="188">
        <v>43168</v>
      </c>
      <c r="C14" s="81"/>
      <c r="D14" s="82"/>
      <c r="E14" s="81"/>
      <c r="F14" s="83"/>
      <c r="G14" s="83"/>
      <c r="H14" s="83"/>
      <c r="I14" s="83"/>
      <c r="J14" s="83"/>
      <c r="K14" s="83"/>
      <c r="L14" s="83"/>
      <c r="M14" s="83"/>
      <c r="N14" s="83"/>
    </row>
    <row r="15" spans="1:14">
      <c r="A15" s="228" t="s">
        <v>13</v>
      </c>
      <c r="B15" s="188">
        <v>43133</v>
      </c>
    </row>
    <row r="16" spans="1:14">
      <c r="A16" s="228" t="s">
        <v>55</v>
      </c>
      <c r="B16" s="188">
        <v>43263</v>
      </c>
    </row>
    <row r="17" spans="1:1">
      <c r="A17" s="88"/>
    </row>
    <row r="18" spans="1:1">
      <c r="A18" s="88"/>
    </row>
    <row r="19" spans="1:1">
      <c r="A19" s="88"/>
    </row>
  </sheetData>
  <sortState ref="A1:N19">
    <sortCondition ref="A1:A19"/>
  </sortState>
  <conditionalFormatting sqref="F2:N14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workbookViewId="0">
      <selection sqref="A1:A7"/>
    </sheetView>
  </sheetViews>
  <sheetFormatPr baseColWidth="10" defaultColWidth="10.7265625" defaultRowHeight="12.5"/>
  <cols>
    <col min="1" max="1" width="20.08984375" style="70" bestFit="1" customWidth="1"/>
    <col min="2" max="2" width="9.90625" style="70" bestFit="1" customWidth="1"/>
    <col min="3" max="3" width="8.7265625" style="70" bestFit="1" customWidth="1"/>
    <col min="4" max="4" width="12" style="70" bestFit="1" customWidth="1"/>
    <col min="5" max="5" width="7.36328125" style="70" bestFit="1" customWidth="1"/>
    <col min="6" max="6" width="3.90625" style="70" bestFit="1" customWidth="1"/>
    <col min="7" max="7" width="21.6328125" style="70" customWidth="1"/>
    <col min="8" max="8" width="3.81640625" style="70" bestFit="1" customWidth="1"/>
    <col min="9" max="14" width="3.36328125" style="70" bestFit="1" customWidth="1"/>
    <col min="15" max="15" width="4.36328125" style="70" bestFit="1" customWidth="1"/>
    <col min="16" max="16384" width="10.7265625" style="70"/>
  </cols>
  <sheetData>
    <row r="1" spans="1:15" ht="13">
      <c r="A1" s="13" t="s">
        <v>38</v>
      </c>
      <c r="B1" s="14">
        <v>43136</v>
      </c>
      <c r="C1" s="13" t="s">
        <v>72</v>
      </c>
      <c r="D1" s="13" t="s">
        <v>78</v>
      </c>
      <c r="E1" s="13" t="s">
        <v>73</v>
      </c>
      <c r="F1" s="13" t="s">
        <v>74</v>
      </c>
      <c r="G1" s="13" t="s">
        <v>79</v>
      </c>
      <c r="H1" s="13">
        <v>114</v>
      </c>
      <c r="I1" s="69"/>
      <c r="J1" s="69"/>
      <c r="K1" s="69"/>
      <c r="L1" s="69"/>
      <c r="M1" s="69"/>
      <c r="N1" s="69"/>
      <c r="O1" s="69"/>
    </row>
    <row r="2" spans="1:15">
      <c r="A2" s="13" t="s">
        <v>35</v>
      </c>
      <c r="B2" s="14">
        <v>43137</v>
      </c>
      <c r="C2" s="13" t="s">
        <v>72</v>
      </c>
      <c r="D2" s="13" t="s">
        <v>80</v>
      </c>
      <c r="E2" s="13" t="s">
        <v>73</v>
      </c>
      <c r="F2" s="13" t="s">
        <v>74</v>
      </c>
      <c r="G2" s="13" t="s">
        <v>81</v>
      </c>
      <c r="H2" s="13">
        <v>73</v>
      </c>
      <c r="I2" s="74"/>
      <c r="J2" s="74"/>
      <c r="K2" s="74"/>
      <c r="L2" s="74"/>
      <c r="M2" s="74"/>
      <c r="N2" s="74"/>
      <c r="O2" s="74"/>
    </row>
    <row r="3" spans="1:15">
      <c r="A3" s="13" t="s">
        <v>69</v>
      </c>
      <c r="B3" s="14">
        <v>43136</v>
      </c>
      <c r="C3" s="13" t="s">
        <v>72</v>
      </c>
      <c r="D3" s="13">
        <v>9103015</v>
      </c>
      <c r="E3" s="13">
        <v>2.4</v>
      </c>
      <c r="F3" s="13" t="s">
        <v>74</v>
      </c>
      <c r="G3" s="13" t="s">
        <v>82</v>
      </c>
      <c r="H3" s="13">
        <v>74</v>
      </c>
      <c r="I3" s="74"/>
      <c r="J3" s="74"/>
      <c r="K3" s="74"/>
      <c r="L3" s="74"/>
      <c r="M3" s="74"/>
      <c r="N3" s="74"/>
      <c r="O3" s="74"/>
    </row>
    <row r="4" spans="1:15">
      <c r="A4" s="13" t="s">
        <v>53</v>
      </c>
      <c r="B4" s="14">
        <v>43138</v>
      </c>
      <c r="C4" s="13" t="s">
        <v>72</v>
      </c>
      <c r="D4" s="13">
        <v>1229465</v>
      </c>
      <c r="E4" s="13" t="s">
        <v>83</v>
      </c>
      <c r="F4" s="13" t="s">
        <v>74</v>
      </c>
      <c r="G4" s="13" t="s">
        <v>84</v>
      </c>
      <c r="H4" s="13">
        <v>199</v>
      </c>
      <c r="I4" s="74"/>
      <c r="J4" s="74"/>
      <c r="K4" s="74"/>
      <c r="L4" s="74"/>
      <c r="M4" s="74"/>
      <c r="N4" s="74"/>
      <c r="O4" s="74"/>
    </row>
    <row r="5" spans="1:15">
      <c r="A5" s="13" t="s">
        <v>20</v>
      </c>
      <c r="B5" s="14">
        <v>43150</v>
      </c>
      <c r="C5" s="13" t="s">
        <v>72</v>
      </c>
      <c r="D5" s="13" t="s">
        <v>85</v>
      </c>
      <c r="E5" s="13" t="s">
        <v>73</v>
      </c>
      <c r="F5" s="13" t="s">
        <v>74</v>
      </c>
      <c r="G5" s="13" t="s">
        <v>76</v>
      </c>
      <c r="H5" s="13">
        <v>97</v>
      </c>
      <c r="I5" s="74"/>
      <c r="J5" s="74"/>
      <c r="K5" s="74"/>
      <c r="L5" s="74"/>
      <c r="M5" s="74"/>
      <c r="N5" s="74"/>
      <c r="O5" s="74"/>
    </row>
    <row r="6" spans="1:15">
      <c r="A6" s="13" t="s">
        <v>26</v>
      </c>
      <c r="B6" s="14">
        <v>43135</v>
      </c>
      <c r="C6" s="13" t="s">
        <v>72</v>
      </c>
      <c r="D6" s="13" t="s">
        <v>86</v>
      </c>
      <c r="E6" s="13" t="s">
        <v>87</v>
      </c>
      <c r="F6" s="13" t="s">
        <v>74</v>
      </c>
      <c r="G6" s="13"/>
      <c r="H6" s="13">
        <v>85</v>
      </c>
      <c r="I6" s="74"/>
      <c r="J6" s="74"/>
      <c r="K6" s="74"/>
      <c r="L6" s="74"/>
      <c r="M6" s="74"/>
      <c r="N6" s="74"/>
      <c r="O6" s="74"/>
    </row>
    <row r="7" spans="1:15" ht="25">
      <c r="A7" s="13" t="s">
        <v>88</v>
      </c>
      <c r="B7" s="14">
        <v>43162</v>
      </c>
      <c r="C7" s="13" t="s">
        <v>72</v>
      </c>
      <c r="D7" s="13" t="s">
        <v>89</v>
      </c>
      <c r="E7" s="13" t="s">
        <v>75</v>
      </c>
      <c r="F7" s="13" t="s">
        <v>74</v>
      </c>
      <c r="G7" s="13" t="s">
        <v>90</v>
      </c>
      <c r="H7" s="13">
        <v>131</v>
      </c>
      <c r="I7" s="74"/>
      <c r="J7" s="74"/>
      <c r="K7" s="74"/>
      <c r="L7" s="74"/>
      <c r="M7" s="74"/>
      <c r="N7" s="74"/>
      <c r="O7" s="74"/>
    </row>
    <row r="8" spans="1:15" ht="13">
      <c r="A8" s="71"/>
      <c r="B8" s="72"/>
      <c r="C8" s="72"/>
      <c r="D8" s="73"/>
      <c r="E8" s="72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5" ht="13">
      <c r="A9" s="71"/>
      <c r="B9" s="72"/>
      <c r="C9" s="72"/>
      <c r="D9" s="73"/>
      <c r="E9" s="72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ht="13">
      <c r="A10" s="71"/>
      <c r="B10" s="72"/>
      <c r="C10" s="72"/>
      <c r="D10" s="73"/>
      <c r="E10" s="72"/>
      <c r="F10" s="74"/>
      <c r="G10" s="74"/>
      <c r="H10" s="74"/>
      <c r="I10" s="74"/>
      <c r="J10" s="74"/>
      <c r="K10" s="74"/>
      <c r="L10" s="74"/>
      <c r="M10" s="74"/>
      <c r="N10" s="74"/>
      <c r="O10" s="74"/>
    </row>
    <row r="11" spans="1:15" ht="13">
      <c r="A11" s="71"/>
      <c r="B11" s="72"/>
      <c r="C11" s="72"/>
      <c r="D11" s="73"/>
      <c r="E11" s="72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spans="1:15" ht="13">
      <c r="A12" s="71"/>
      <c r="B12" s="72"/>
      <c r="C12" s="72"/>
      <c r="D12" s="73"/>
      <c r="E12" s="72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5" ht="13">
      <c r="A13" s="71"/>
      <c r="B13" s="72"/>
      <c r="C13" s="72"/>
      <c r="D13" s="73"/>
      <c r="E13" s="72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1:15" ht="13">
      <c r="A14" s="71"/>
      <c r="B14" s="72"/>
      <c r="C14" s="72"/>
      <c r="D14" s="73"/>
      <c r="E14" s="72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5" spans="1:15" ht="13">
      <c r="A15" s="71"/>
      <c r="B15" s="72"/>
      <c r="C15" s="72"/>
      <c r="D15" s="73"/>
      <c r="E15" s="72"/>
      <c r="F15" s="74"/>
      <c r="G15" s="74"/>
      <c r="H15" s="74"/>
      <c r="I15" s="74"/>
      <c r="J15" s="74"/>
      <c r="K15" s="74"/>
      <c r="L15" s="74"/>
      <c r="M15" s="74"/>
      <c r="N15" s="74"/>
      <c r="O15" s="74"/>
    </row>
  </sheetData>
  <conditionalFormatting sqref="A8:A15 F8:O15 I2:O7">
    <cfRule type="cellIs" dxfId="23" priority="1" stopIfTrue="1" operator="equal">
      <formula>1</formula>
    </cfRule>
    <cfRule type="cellIs" dxfId="22" priority="2" stopIfTrue="1" operator="equal">
      <formula>2</formula>
    </cfRule>
    <cfRule type="cellIs" dxfId="21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8"/>
  <sheetViews>
    <sheetView zoomScaleNormal="100" workbookViewId="0">
      <selection activeCell="N10" sqref="N10"/>
    </sheetView>
  </sheetViews>
  <sheetFormatPr baseColWidth="10" defaultColWidth="10.36328125" defaultRowHeight="12.5"/>
  <cols>
    <col min="1" max="1" width="20.36328125" customWidth="1"/>
    <col min="2" max="2" width="2.81640625" bestFit="1" customWidth="1"/>
    <col min="3" max="3" width="24.453125" customWidth="1"/>
    <col min="4" max="12" width="3.36328125" bestFit="1" customWidth="1"/>
    <col min="13" max="18" width="4.36328125" bestFit="1" customWidth="1"/>
  </cols>
  <sheetData>
    <row r="1" spans="1:3">
      <c r="A1" s="13" t="s">
        <v>46</v>
      </c>
      <c r="B1" s="13">
        <v>1</v>
      </c>
      <c r="C1" s="13" t="s">
        <v>46</v>
      </c>
    </row>
    <row r="2" spans="1:3">
      <c r="A2" s="13" t="s">
        <v>21</v>
      </c>
      <c r="B2" s="13">
        <v>2</v>
      </c>
      <c r="C2" s="13" t="s">
        <v>22</v>
      </c>
    </row>
    <row r="3" spans="1:3">
      <c r="A3" s="13" t="s">
        <v>190</v>
      </c>
      <c r="B3" s="13">
        <v>3</v>
      </c>
      <c r="C3" s="13" t="s">
        <v>23</v>
      </c>
    </row>
    <row r="4" spans="1:3">
      <c r="A4" s="13" t="s">
        <v>19</v>
      </c>
      <c r="B4" s="13">
        <v>4</v>
      </c>
      <c r="C4" s="13" t="s">
        <v>21</v>
      </c>
    </row>
    <row r="5" spans="1:3">
      <c r="A5" s="13" t="s">
        <v>70</v>
      </c>
      <c r="B5" s="13">
        <v>5</v>
      </c>
      <c r="C5" s="13" t="s">
        <v>26</v>
      </c>
    </row>
    <row r="6" spans="1:3">
      <c r="A6" s="13" t="s">
        <v>77</v>
      </c>
      <c r="B6" s="13">
        <v>6</v>
      </c>
      <c r="C6" s="13" t="s">
        <v>19</v>
      </c>
    </row>
    <row r="7" spans="1:3">
      <c r="A7" s="13" t="s">
        <v>112</v>
      </c>
      <c r="B7" s="13">
        <v>7</v>
      </c>
      <c r="C7" s="13" t="s">
        <v>77</v>
      </c>
    </row>
    <row r="8" spans="1:3">
      <c r="A8" s="13" t="s">
        <v>15</v>
      </c>
      <c r="B8" s="13">
        <v>8</v>
      </c>
      <c r="C8" s="13" t="s">
        <v>52</v>
      </c>
    </row>
    <row r="9" spans="1:3">
      <c r="A9" s="13" t="s">
        <v>52</v>
      </c>
      <c r="B9" s="13">
        <v>9</v>
      </c>
      <c r="C9" s="13" t="s">
        <v>70</v>
      </c>
    </row>
    <row r="10" spans="1:3">
      <c r="A10" s="13" t="s">
        <v>23</v>
      </c>
      <c r="B10" s="13">
        <v>10</v>
      </c>
      <c r="C10" s="13" t="s">
        <v>13</v>
      </c>
    </row>
    <row r="11" spans="1:3">
      <c r="A11" s="13" t="s">
        <v>53</v>
      </c>
      <c r="B11" s="13">
        <v>11</v>
      </c>
      <c r="C11" s="13" t="s">
        <v>112</v>
      </c>
    </row>
    <row r="12" spans="1:3">
      <c r="A12" s="13" t="s">
        <v>43</v>
      </c>
      <c r="B12" s="13">
        <v>12</v>
      </c>
      <c r="C12" s="13" t="s">
        <v>24</v>
      </c>
    </row>
    <row r="13" spans="1:3">
      <c r="A13" s="13" t="s">
        <v>22</v>
      </c>
      <c r="B13" s="13">
        <v>13</v>
      </c>
      <c r="C13" s="13" t="s">
        <v>15</v>
      </c>
    </row>
    <row r="14" spans="1:3">
      <c r="A14" s="13" t="s">
        <v>24</v>
      </c>
      <c r="B14" s="13">
        <v>14</v>
      </c>
      <c r="C14" s="13" t="s">
        <v>36</v>
      </c>
    </row>
    <row r="15" spans="1:3">
      <c r="A15" s="13" t="s">
        <v>26</v>
      </c>
      <c r="B15" s="13">
        <v>15</v>
      </c>
      <c r="C15" s="13" t="s">
        <v>53</v>
      </c>
    </row>
    <row r="16" spans="1:3">
      <c r="A16" s="13" t="s">
        <v>67</v>
      </c>
      <c r="B16" s="13">
        <v>18</v>
      </c>
      <c r="C16" s="13" t="s">
        <v>190</v>
      </c>
    </row>
    <row r="17" spans="1:3">
      <c r="A17" s="13" t="s">
        <v>13</v>
      </c>
      <c r="B17" s="13">
        <v>16</v>
      </c>
      <c r="C17" s="13" t="s">
        <v>67</v>
      </c>
    </row>
    <row r="18" spans="1:3">
      <c r="A18" s="13" t="s">
        <v>36</v>
      </c>
      <c r="B18" s="13">
        <v>17</v>
      </c>
      <c r="C18" s="13" t="s">
        <v>43</v>
      </c>
    </row>
  </sheetData>
  <sortState ref="A1:C18">
    <sortCondition ref="A1:A18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3"/>
  <sheetViews>
    <sheetView zoomScaleNormal="100" workbookViewId="0">
      <selection activeCell="M6" sqref="M6"/>
    </sheetView>
  </sheetViews>
  <sheetFormatPr baseColWidth="10" defaultColWidth="6.453125" defaultRowHeight="12.5"/>
  <cols>
    <col min="1" max="1" width="7.54296875" bestFit="1" customWidth="1"/>
    <col min="3" max="3" width="9.1796875" bestFit="1" customWidth="1"/>
    <col min="4" max="4" width="19.26953125" bestFit="1" customWidth="1"/>
    <col min="5" max="5" width="8" bestFit="1" customWidth="1"/>
    <col min="6" max="11" width="3.36328125" bestFit="1" customWidth="1"/>
  </cols>
  <sheetData>
    <row r="1" spans="1:11" ht="13.5" thickBot="1">
      <c r="A1" s="6" t="s">
        <v>62</v>
      </c>
      <c r="B1" s="7" t="s">
        <v>63</v>
      </c>
      <c r="C1" s="7" t="s">
        <v>64</v>
      </c>
      <c r="D1" s="7" t="s">
        <v>65</v>
      </c>
      <c r="E1" s="7" t="s">
        <v>68</v>
      </c>
      <c r="F1" s="8">
        <v>1</v>
      </c>
      <c r="G1" s="8">
        <v>2</v>
      </c>
      <c r="H1" s="8">
        <v>3</v>
      </c>
      <c r="I1" s="8">
        <v>4</v>
      </c>
      <c r="J1" s="8">
        <v>5</v>
      </c>
      <c r="K1" s="8">
        <v>6</v>
      </c>
    </row>
    <row r="2" spans="1:11" ht="13">
      <c r="A2" s="9">
        <v>1</v>
      </c>
      <c r="B2" s="5">
        <v>4946.046218656209</v>
      </c>
      <c r="C2" s="5">
        <v>1000</v>
      </c>
      <c r="D2" s="10" t="s">
        <v>13</v>
      </c>
      <c r="E2" s="5">
        <v>0</v>
      </c>
      <c r="F2" s="11">
        <v>1</v>
      </c>
      <c r="G2" s="12">
        <v>1</v>
      </c>
      <c r="H2" s="12">
        <v>2</v>
      </c>
      <c r="I2" s="12">
        <v>1</v>
      </c>
      <c r="J2" s="12">
        <v>1</v>
      </c>
      <c r="K2" s="12">
        <v>1</v>
      </c>
    </row>
    <row r="3" spans="1:11" ht="13">
      <c r="A3" s="9">
        <v>2</v>
      </c>
      <c r="B3" s="5">
        <v>4677.5933677419089</v>
      </c>
      <c r="C3" s="5">
        <v>945.72374801074227</v>
      </c>
      <c r="D3" s="10" t="s">
        <v>32</v>
      </c>
      <c r="E3" s="5">
        <v>0</v>
      </c>
      <c r="F3" s="12">
        <v>2</v>
      </c>
      <c r="G3" s="12">
        <v>2</v>
      </c>
      <c r="H3" s="12">
        <v>1</v>
      </c>
      <c r="I3" s="12">
        <v>2</v>
      </c>
      <c r="J3" s="12">
        <v>2</v>
      </c>
      <c r="K3" s="12">
        <v>2</v>
      </c>
    </row>
    <row r="4" spans="1:11" ht="13">
      <c r="A4" s="9">
        <v>3</v>
      </c>
      <c r="B4" s="5">
        <v>4307.7337947002961</v>
      </c>
      <c r="C4" s="5">
        <v>870.94491322215424</v>
      </c>
      <c r="D4" s="10" t="s">
        <v>61</v>
      </c>
      <c r="E4" s="5">
        <v>0</v>
      </c>
      <c r="F4" s="12">
        <v>5</v>
      </c>
      <c r="G4" s="12">
        <v>3</v>
      </c>
      <c r="H4" s="12">
        <v>3</v>
      </c>
      <c r="I4" s="12">
        <v>3</v>
      </c>
      <c r="J4" s="12">
        <v>3</v>
      </c>
      <c r="K4" s="12">
        <v>3</v>
      </c>
    </row>
    <row r="5" spans="1:11" ht="13">
      <c r="A5" s="9">
        <v>4</v>
      </c>
      <c r="B5" s="5">
        <v>4298.6098304843326</v>
      </c>
      <c r="C5" s="5">
        <v>869.10021468667583</v>
      </c>
      <c r="D5" s="10" t="s">
        <v>23</v>
      </c>
      <c r="E5" s="5">
        <v>0</v>
      </c>
      <c r="F5" s="12">
        <v>12</v>
      </c>
      <c r="G5" s="12">
        <v>12</v>
      </c>
      <c r="H5" s="12">
        <v>9</v>
      </c>
      <c r="I5" s="12">
        <v>6</v>
      </c>
      <c r="J5" s="12">
        <v>4</v>
      </c>
      <c r="K5" s="12">
        <v>4</v>
      </c>
    </row>
    <row r="6" spans="1:11" ht="13">
      <c r="A6" s="9">
        <v>5</v>
      </c>
      <c r="B6" s="5">
        <v>4067.3915062348851</v>
      </c>
      <c r="C6" s="5">
        <v>822.35210235054274</v>
      </c>
      <c r="D6" s="10" t="s">
        <v>31</v>
      </c>
      <c r="E6" s="5">
        <v>0</v>
      </c>
      <c r="F6" s="12">
        <v>11</v>
      </c>
      <c r="G6" s="12">
        <v>8</v>
      </c>
      <c r="H6" s="12">
        <v>7</v>
      </c>
      <c r="I6" s="12">
        <v>9</v>
      </c>
      <c r="J6" s="12">
        <v>7</v>
      </c>
      <c r="K6" s="12">
        <v>5</v>
      </c>
    </row>
    <row r="7" spans="1:11" ht="13">
      <c r="A7" s="9">
        <v>6</v>
      </c>
      <c r="B7" s="5">
        <v>4007.4335662454055</v>
      </c>
      <c r="C7" s="5">
        <v>810.22970451217998</v>
      </c>
      <c r="D7" s="10" t="s">
        <v>52</v>
      </c>
      <c r="E7" s="5">
        <v>0</v>
      </c>
      <c r="F7" s="12">
        <v>3</v>
      </c>
      <c r="G7" s="12">
        <v>4</v>
      </c>
      <c r="H7" s="12">
        <v>4</v>
      </c>
      <c r="I7" s="12">
        <v>4</v>
      </c>
      <c r="J7" s="12">
        <v>5</v>
      </c>
      <c r="K7" s="12">
        <v>6</v>
      </c>
    </row>
    <row r="8" spans="1:11" ht="13">
      <c r="A8" s="9">
        <v>7</v>
      </c>
      <c r="B8" s="5">
        <v>3956.8290272845802</v>
      </c>
      <c r="C8" s="5">
        <v>799.99839313260827</v>
      </c>
      <c r="D8" s="10" t="s">
        <v>24</v>
      </c>
      <c r="E8" s="5">
        <v>0</v>
      </c>
      <c r="F8" s="12">
        <v>6</v>
      </c>
      <c r="G8" s="12">
        <v>6</v>
      </c>
      <c r="H8" s="12">
        <v>5</v>
      </c>
      <c r="I8" s="12">
        <v>5</v>
      </c>
      <c r="J8" s="12">
        <v>6</v>
      </c>
      <c r="K8" s="12">
        <v>7</v>
      </c>
    </row>
    <row r="9" spans="1:11" ht="13">
      <c r="A9" s="9">
        <v>8</v>
      </c>
      <c r="B9" s="5">
        <v>3949.0335387340324</v>
      </c>
      <c r="C9" s="5">
        <v>798.42228805677144</v>
      </c>
      <c r="D9" s="10" t="s">
        <v>190</v>
      </c>
      <c r="E9" s="5">
        <v>0</v>
      </c>
      <c r="F9" s="12">
        <v>8</v>
      </c>
      <c r="G9" s="12">
        <v>7</v>
      </c>
      <c r="H9" s="12">
        <v>10</v>
      </c>
      <c r="I9" s="12">
        <v>10</v>
      </c>
      <c r="J9" s="12">
        <v>10</v>
      </c>
      <c r="K9" s="12">
        <v>8</v>
      </c>
    </row>
    <row r="10" spans="1:11" ht="13">
      <c r="A10" s="9">
        <v>9</v>
      </c>
      <c r="B10" s="5">
        <v>3903.9794991719591</v>
      </c>
      <c r="C10" s="5">
        <v>789.31318604471733</v>
      </c>
      <c r="D10" s="10" t="s">
        <v>70</v>
      </c>
      <c r="E10" s="5">
        <v>0</v>
      </c>
      <c r="F10" s="12">
        <v>4</v>
      </c>
      <c r="G10" s="12">
        <v>5</v>
      </c>
      <c r="H10" s="12">
        <v>6</v>
      </c>
      <c r="I10" s="12">
        <v>8</v>
      </c>
      <c r="J10" s="12">
        <v>9</v>
      </c>
      <c r="K10" s="12">
        <v>9</v>
      </c>
    </row>
    <row r="11" spans="1:11" ht="13">
      <c r="A11" s="9">
        <v>10</v>
      </c>
      <c r="B11" s="5">
        <v>3836.0142114243099</v>
      </c>
      <c r="C11" s="5">
        <v>775.57184907716385</v>
      </c>
      <c r="D11" s="10" t="s">
        <v>17</v>
      </c>
      <c r="E11" s="5">
        <v>0</v>
      </c>
      <c r="F11" s="12">
        <v>7</v>
      </c>
      <c r="G11" s="12">
        <v>9</v>
      </c>
      <c r="H11" s="12">
        <v>12</v>
      </c>
      <c r="I11" s="12">
        <v>13</v>
      </c>
      <c r="J11" s="12">
        <v>11</v>
      </c>
      <c r="K11" s="12">
        <v>10</v>
      </c>
    </row>
    <row r="12" spans="1:11" ht="13">
      <c r="A12" s="9">
        <v>11</v>
      </c>
      <c r="B12" s="5">
        <v>3826.6442521326071</v>
      </c>
      <c r="C12" s="5">
        <v>773.67741484071041</v>
      </c>
      <c r="D12" s="10" t="s">
        <v>112</v>
      </c>
      <c r="E12" s="5">
        <v>0</v>
      </c>
      <c r="F12" s="12">
        <v>13</v>
      </c>
      <c r="G12" s="12">
        <v>10</v>
      </c>
      <c r="H12" s="12">
        <v>14</v>
      </c>
      <c r="I12" s="12">
        <v>14</v>
      </c>
      <c r="J12" s="12">
        <v>14</v>
      </c>
      <c r="K12" s="12">
        <v>11</v>
      </c>
    </row>
    <row r="13" spans="1:11" ht="13">
      <c r="A13" s="9">
        <v>12</v>
      </c>
      <c r="B13" s="5">
        <v>3804.610065648762</v>
      </c>
      <c r="C13" s="5">
        <v>769.22250570526126</v>
      </c>
      <c r="D13" s="10" t="s">
        <v>22</v>
      </c>
      <c r="E13" s="5">
        <v>0</v>
      </c>
      <c r="F13" s="12">
        <v>10</v>
      </c>
      <c r="G13" s="12">
        <v>11</v>
      </c>
      <c r="H13" s="12">
        <v>11</v>
      </c>
      <c r="I13" s="12">
        <v>12</v>
      </c>
      <c r="J13" s="12">
        <v>12</v>
      </c>
      <c r="K13" s="12">
        <v>12</v>
      </c>
    </row>
    <row r="14" spans="1:11" ht="13">
      <c r="A14" s="9">
        <v>13</v>
      </c>
      <c r="B14" s="5">
        <v>3802.162775024537</v>
      </c>
      <c r="C14" s="5">
        <v>768.72770834267419</v>
      </c>
      <c r="D14" s="10" t="s">
        <v>18</v>
      </c>
      <c r="E14" s="5">
        <v>0</v>
      </c>
      <c r="F14" s="12">
        <v>15</v>
      </c>
      <c r="G14" s="12">
        <v>13</v>
      </c>
      <c r="H14" s="12">
        <v>13</v>
      </c>
      <c r="I14" s="12">
        <v>7</v>
      </c>
      <c r="J14" s="12">
        <v>8</v>
      </c>
      <c r="K14" s="12">
        <v>13</v>
      </c>
    </row>
    <row r="15" spans="1:11" ht="13">
      <c r="A15" s="9">
        <v>14</v>
      </c>
      <c r="B15" s="5">
        <v>3786.1696782170898</v>
      </c>
      <c r="C15" s="5">
        <v>765.4941969478308</v>
      </c>
      <c r="D15" s="10" t="s">
        <v>42</v>
      </c>
      <c r="E15" s="5">
        <v>0</v>
      </c>
      <c r="F15" s="12">
        <v>14</v>
      </c>
      <c r="G15" s="12">
        <v>14</v>
      </c>
      <c r="H15" s="12">
        <v>8</v>
      </c>
      <c r="I15" s="12">
        <v>11</v>
      </c>
      <c r="J15" s="12">
        <v>13</v>
      </c>
      <c r="K15" s="12">
        <v>14</v>
      </c>
    </row>
    <row r="16" spans="1:11" ht="13">
      <c r="A16" s="9">
        <v>15</v>
      </c>
      <c r="B16" s="5">
        <v>3681.3219516279059</v>
      </c>
      <c r="C16" s="5">
        <v>744.29590603948782</v>
      </c>
      <c r="D16" s="10" t="s">
        <v>21</v>
      </c>
      <c r="E16" s="5">
        <v>0</v>
      </c>
      <c r="F16" s="12">
        <v>16</v>
      </c>
      <c r="G16" s="12">
        <v>17</v>
      </c>
      <c r="H16" s="12">
        <v>17</v>
      </c>
      <c r="I16" s="12">
        <v>16</v>
      </c>
      <c r="J16" s="12">
        <v>15</v>
      </c>
      <c r="K16" s="12">
        <v>15</v>
      </c>
    </row>
    <row r="17" spans="1:11" ht="13">
      <c r="A17" s="9">
        <v>16</v>
      </c>
      <c r="B17" s="5">
        <v>3598.6328890678597</v>
      </c>
      <c r="C17" s="5">
        <v>727.57769134748855</v>
      </c>
      <c r="D17" s="10" t="s">
        <v>43</v>
      </c>
      <c r="E17" s="5">
        <v>0</v>
      </c>
      <c r="F17" s="12">
        <v>9</v>
      </c>
      <c r="G17" s="12">
        <v>16</v>
      </c>
      <c r="H17" s="12">
        <v>15</v>
      </c>
      <c r="I17" s="12">
        <v>15</v>
      </c>
      <c r="J17" s="12">
        <v>16</v>
      </c>
      <c r="K17" s="12">
        <v>16</v>
      </c>
    </row>
    <row r="18" spans="1:11" ht="13">
      <c r="A18" s="9">
        <v>17</v>
      </c>
      <c r="B18" s="5">
        <v>3435.473651293295</v>
      </c>
      <c r="C18" s="5">
        <v>694.58988036441735</v>
      </c>
      <c r="D18" s="10" t="s">
        <v>67</v>
      </c>
      <c r="E18" s="5">
        <v>0</v>
      </c>
      <c r="F18" s="12">
        <v>17</v>
      </c>
      <c r="G18" s="12">
        <v>15</v>
      </c>
      <c r="H18" s="12">
        <v>16</v>
      </c>
      <c r="I18" s="12">
        <v>17</v>
      </c>
      <c r="J18" s="12">
        <v>17</v>
      </c>
      <c r="K18" s="12">
        <v>17</v>
      </c>
    </row>
    <row r="19" spans="1:11" ht="13">
      <c r="A19" s="9">
        <v>18</v>
      </c>
      <c r="B19" s="5">
        <v>3300.775087152957</v>
      </c>
      <c r="C19" s="5">
        <v>667.35629657131358</v>
      </c>
      <c r="D19" s="10" t="s">
        <v>45</v>
      </c>
      <c r="E19" s="5">
        <v>0</v>
      </c>
      <c r="F19" s="12">
        <v>18</v>
      </c>
      <c r="G19" s="12">
        <v>18</v>
      </c>
      <c r="H19" s="12">
        <v>18</v>
      </c>
      <c r="I19" s="12">
        <v>18</v>
      </c>
      <c r="J19" s="12">
        <v>18</v>
      </c>
      <c r="K19" s="12">
        <v>18</v>
      </c>
    </row>
    <row r="20" spans="1:11" ht="13">
      <c r="A20" s="9">
        <v>19</v>
      </c>
      <c r="B20" s="5">
        <v>0</v>
      </c>
      <c r="C20" s="5">
        <v>0</v>
      </c>
      <c r="D20" s="10" t="s">
        <v>15</v>
      </c>
      <c r="E20" s="5">
        <v>0</v>
      </c>
      <c r="F20" s="12">
        <v>19</v>
      </c>
      <c r="G20" s="12">
        <v>19</v>
      </c>
      <c r="H20" s="12">
        <v>19</v>
      </c>
      <c r="I20" s="12">
        <v>19</v>
      </c>
      <c r="J20" s="12">
        <v>19</v>
      </c>
      <c r="K20" s="12">
        <v>19</v>
      </c>
    </row>
    <row r="21" spans="1:11">
      <c r="A21" s="159"/>
    </row>
    <row r="23" spans="1:11">
      <c r="A23" s="72"/>
      <c r="B23" s="73"/>
      <c r="C23" s="77"/>
      <c r="D23" s="77"/>
    </row>
    <row r="24" spans="1:11">
      <c r="A24" s="72"/>
      <c r="B24" s="73"/>
      <c r="C24" s="77"/>
      <c r="D24" s="77"/>
    </row>
    <row r="25" spans="1:11">
      <c r="A25" s="72"/>
      <c r="B25" s="73"/>
      <c r="C25" s="77"/>
      <c r="D25" s="77"/>
    </row>
    <row r="26" spans="1:11">
      <c r="A26" s="72"/>
      <c r="B26" s="73"/>
      <c r="C26" s="77"/>
      <c r="D26" s="77"/>
    </row>
    <row r="27" spans="1:11">
      <c r="A27" s="72"/>
      <c r="B27" s="73"/>
      <c r="C27" s="77"/>
      <c r="D27" s="77"/>
    </row>
    <row r="28" spans="1:11">
      <c r="A28" s="72"/>
      <c r="B28" s="73"/>
      <c r="C28" s="77"/>
      <c r="D28" s="77"/>
    </row>
    <row r="29" spans="1:11">
      <c r="A29" s="72"/>
      <c r="B29" s="73"/>
      <c r="C29" s="77"/>
      <c r="D29" s="77"/>
    </row>
    <row r="30" spans="1:11">
      <c r="A30" s="72"/>
      <c r="B30" s="73"/>
      <c r="C30" s="77"/>
      <c r="D30" s="77"/>
    </row>
    <row r="31" spans="1:11">
      <c r="A31" s="72"/>
      <c r="B31" s="73"/>
      <c r="C31" s="77"/>
      <c r="D31" s="77"/>
    </row>
    <row r="32" spans="1:11">
      <c r="A32" s="72"/>
      <c r="B32" s="73"/>
      <c r="C32" s="77"/>
      <c r="D32" s="77"/>
    </row>
    <row r="33" spans="1:4">
      <c r="A33" s="72"/>
      <c r="B33" s="73"/>
      <c r="C33" s="77"/>
      <c r="D33" s="77"/>
    </row>
    <row r="34" spans="1:4">
      <c r="A34" s="72"/>
      <c r="B34" s="73"/>
      <c r="C34" s="77"/>
      <c r="D34" s="77"/>
    </row>
    <row r="35" spans="1:4">
      <c r="A35" s="72"/>
      <c r="B35" s="73"/>
      <c r="C35" s="77"/>
      <c r="D35" s="77"/>
    </row>
    <row r="36" spans="1:4">
      <c r="A36" s="72"/>
      <c r="B36" s="73"/>
      <c r="C36" s="77"/>
      <c r="D36" s="77"/>
    </row>
    <row r="37" spans="1:4">
      <c r="A37" s="72"/>
      <c r="B37" s="73"/>
      <c r="C37" s="77"/>
      <c r="D37" s="77"/>
    </row>
    <row r="38" spans="1:4">
      <c r="A38" s="72"/>
      <c r="B38" s="73"/>
      <c r="C38" s="77"/>
      <c r="D38" s="77"/>
    </row>
    <row r="39" spans="1:4">
      <c r="A39" s="72"/>
      <c r="B39" s="73"/>
      <c r="C39" s="77"/>
      <c r="D39" s="77"/>
    </row>
    <row r="40" spans="1:4">
      <c r="A40" s="72"/>
      <c r="B40" s="73"/>
      <c r="C40" s="77"/>
      <c r="D40" s="77"/>
    </row>
    <row r="41" spans="1:4">
      <c r="A41" s="77"/>
      <c r="B41" s="77"/>
      <c r="C41" s="77"/>
      <c r="D41" s="77"/>
    </row>
    <row r="42" spans="1:4">
      <c r="A42" s="77"/>
      <c r="B42" s="77"/>
      <c r="C42" s="77"/>
      <c r="D42" s="77"/>
    </row>
    <row r="43" spans="1:4">
      <c r="A43" s="77"/>
      <c r="B43" s="77"/>
      <c r="C43" s="77"/>
      <c r="D43" s="77"/>
    </row>
  </sheetData>
  <sortState ref="A23:B40">
    <sortCondition ref="B23:B40"/>
  </sortState>
  <conditionalFormatting sqref="F2:K20 A2:A20">
    <cfRule type="cellIs" dxfId="20" priority="1" stopIfTrue="1" operator="equal">
      <formula>1</formula>
    </cfRule>
    <cfRule type="cellIs" dxfId="19" priority="2" stopIfTrue="1" operator="equal">
      <formula>2</formula>
    </cfRule>
    <cfRule type="cellIs" dxfId="18" priority="3" stopIfTrue="1" operator="equal">
      <formula>3</formula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8"/>
  <sheetViews>
    <sheetView topLeftCell="A16" workbookViewId="0">
      <selection activeCell="G14" sqref="G14"/>
    </sheetView>
  </sheetViews>
  <sheetFormatPr baseColWidth="10" defaultRowHeight="12.5"/>
  <cols>
    <col min="1" max="1" width="3" style="70" bestFit="1" customWidth="1"/>
    <col min="2" max="2" width="20.6328125" style="70" bestFit="1" customWidth="1"/>
    <col min="3" max="3" width="7.36328125" style="70" bestFit="1" customWidth="1"/>
    <col min="4" max="4" width="7.90625" style="70" bestFit="1" customWidth="1"/>
    <col min="6" max="12" width="3.36328125" style="70" bestFit="1" customWidth="1"/>
    <col min="13" max="16384" width="10.90625" style="70"/>
  </cols>
  <sheetData>
    <row r="1" spans="1:12" ht="15.5">
      <c r="A1" s="103">
        <v>22</v>
      </c>
      <c r="B1" s="125" t="s">
        <v>156</v>
      </c>
      <c r="C1" s="2">
        <f t="shared" ref="C1:C28" si="0">D1/9382.03*1000</f>
        <v>855.84356477222946</v>
      </c>
      <c r="D1" s="103">
        <v>8029.55</v>
      </c>
      <c r="F1" s="74"/>
      <c r="G1" s="74"/>
      <c r="H1" s="74"/>
      <c r="I1" s="74"/>
      <c r="J1" s="74"/>
      <c r="K1" s="74"/>
      <c r="L1" s="74"/>
    </row>
    <row r="2" spans="1:12" ht="15.5">
      <c r="A2" s="103">
        <v>16</v>
      </c>
      <c r="B2" s="125" t="s">
        <v>150</v>
      </c>
      <c r="C2" s="2">
        <f t="shared" si="0"/>
        <v>889.54842395515675</v>
      </c>
      <c r="D2" s="103">
        <v>8345.77</v>
      </c>
      <c r="F2" s="74"/>
      <c r="G2" s="74"/>
      <c r="H2" s="74"/>
      <c r="I2" s="74"/>
      <c r="J2" s="74"/>
      <c r="K2" s="74"/>
      <c r="L2" s="74"/>
    </row>
    <row r="3" spans="1:12" ht="15.5">
      <c r="A3" s="103">
        <v>7</v>
      </c>
      <c r="B3" s="125" t="s">
        <v>141</v>
      </c>
      <c r="C3" s="2">
        <f t="shared" si="0"/>
        <v>946.83027020804661</v>
      </c>
      <c r="D3" s="103">
        <v>8883.19</v>
      </c>
      <c r="F3" s="74"/>
      <c r="G3" s="74"/>
      <c r="H3" s="74"/>
      <c r="I3" s="74"/>
      <c r="J3" s="74"/>
      <c r="K3" s="74"/>
      <c r="L3" s="74"/>
    </row>
    <row r="4" spans="1:12" ht="15.5">
      <c r="A4" s="103">
        <v>28</v>
      </c>
      <c r="B4" s="125" t="s">
        <v>162</v>
      </c>
      <c r="C4" s="2">
        <f t="shared" si="0"/>
        <v>671.20335364521327</v>
      </c>
      <c r="D4" s="103">
        <v>6297.25</v>
      </c>
    </row>
    <row r="5" spans="1:12" ht="15.5">
      <c r="A5" s="103">
        <v>26</v>
      </c>
      <c r="B5" s="125" t="s">
        <v>160</v>
      </c>
      <c r="C5" s="2">
        <f t="shared" si="0"/>
        <v>745.36001270513941</v>
      </c>
      <c r="D5" s="103">
        <v>6992.99</v>
      </c>
    </row>
    <row r="6" spans="1:12" ht="15.5">
      <c r="A6" s="103">
        <v>10</v>
      </c>
      <c r="B6" s="125" t="s">
        <v>144</v>
      </c>
      <c r="C6" s="2">
        <f t="shared" si="0"/>
        <v>898.98135051795828</v>
      </c>
      <c r="D6" s="103">
        <v>8434.27</v>
      </c>
      <c r="F6" s="74"/>
      <c r="G6" s="74"/>
      <c r="H6" s="74"/>
      <c r="I6" s="74"/>
      <c r="J6" s="74"/>
      <c r="K6" s="74"/>
      <c r="L6" s="74"/>
    </row>
    <row r="7" spans="1:12" ht="15.5">
      <c r="A7" s="103">
        <v>12</v>
      </c>
      <c r="B7" s="125" t="s">
        <v>146</v>
      </c>
      <c r="C7" s="2">
        <f t="shared" si="0"/>
        <v>897.22160342697691</v>
      </c>
      <c r="D7" s="103">
        <v>8417.76</v>
      </c>
      <c r="F7" s="74"/>
      <c r="G7" s="74"/>
      <c r="H7" s="74"/>
      <c r="I7" s="74"/>
      <c r="J7" s="74"/>
      <c r="K7" s="74"/>
      <c r="L7" s="74"/>
    </row>
    <row r="8" spans="1:12" ht="15.5">
      <c r="A8" s="103">
        <v>5</v>
      </c>
      <c r="B8" s="125" t="s">
        <v>139</v>
      </c>
      <c r="C8" s="2">
        <f t="shared" si="0"/>
        <v>955.01613190322348</v>
      </c>
      <c r="D8" s="103">
        <v>8959.99</v>
      </c>
      <c r="F8" s="74"/>
      <c r="G8" s="74"/>
      <c r="H8" s="74"/>
      <c r="I8" s="74"/>
      <c r="J8" s="74"/>
      <c r="K8" s="74"/>
      <c r="L8" s="74"/>
    </row>
    <row r="9" spans="1:12" ht="15.5">
      <c r="A9" s="103">
        <v>23</v>
      </c>
      <c r="B9" s="125" t="s">
        <v>157</v>
      </c>
      <c r="C9" s="2">
        <f t="shared" si="0"/>
        <v>836.61744846264605</v>
      </c>
      <c r="D9" s="103">
        <v>7849.17</v>
      </c>
      <c r="F9" s="74"/>
      <c r="G9" s="74"/>
      <c r="H9" s="74"/>
      <c r="I9" s="74"/>
      <c r="J9" s="74"/>
      <c r="K9" s="74"/>
      <c r="L9" s="74"/>
    </row>
    <row r="10" spans="1:12" ht="15.5">
      <c r="A10" s="103">
        <v>21</v>
      </c>
      <c r="B10" s="125" t="s">
        <v>155</v>
      </c>
      <c r="C10" s="2">
        <f t="shared" si="0"/>
        <v>859.60927432549238</v>
      </c>
      <c r="D10" s="103">
        <v>8064.88</v>
      </c>
      <c r="F10" s="74"/>
      <c r="G10" s="74"/>
      <c r="H10" s="74"/>
      <c r="I10" s="74"/>
      <c r="J10" s="74"/>
      <c r="K10" s="74"/>
      <c r="L10" s="74"/>
    </row>
    <row r="11" spans="1:12" ht="15.5">
      <c r="A11" s="103">
        <v>9</v>
      </c>
      <c r="B11" s="125" t="s">
        <v>143</v>
      </c>
      <c r="C11" s="2">
        <f t="shared" si="0"/>
        <v>908.58907933570879</v>
      </c>
      <c r="D11" s="103">
        <v>8524.41</v>
      </c>
      <c r="F11" s="74"/>
      <c r="G11" s="74"/>
      <c r="H11" s="74"/>
      <c r="I11" s="74"/>
      <c r="J11" s="74"/>
      <c r="K11" s="74"/>
      <c r="L11" s="74"/>
    </row>
    <row r="12" spans="1:12" ht="15.5">
      <c r="A12" s="103">
        <v>25</v>
      </c>
      <c r="B12" s="125" t="s">
        <v>159</v>
      </c>
      <c r="C12" s="2">
        <f t="shared" si="0"/>
        <v>792.64615440368448</v>
      </c>
      <c r="D12" s="103">
        <v>7436.63</v>
      </c>
    </row>
    <row r="13" spans="1:12" ht="15.5">
      <c r="A13" s="103">
        <v>2</v>
      </c>
      <c r="B13" s="125" t="s">
        <v>136</v>
      </c>
      <c r="C13" s="2">
        <f t="shared" si="0"/>
        <v>999.78576065094649</v>
      </c>
      <c r="D13" s="103">
        <v>9380.02</v>
      </c>
      <c r="F13" s="74"/>
      <c r="G13" s="74"/>
      <c r="H13" s="74"/>
      <c r="I13" s="74"/>
      <c r="J13" s="74"/>
      <c r="K13" s="74"/>
      <c r="L13" s="74"/>
    </row>
    <row r="14" spans="1:12" ht="15.5">
      <c r="A14" s="103">
        <v>14</v>
      </c>
      <c r="B14" s="125" t="s">
        <v>148</v>
      </c>
      <c r="C14" s="2">
        <f t="shared" si="0"/>
        <v>891.29218303501466</v>
      </c>
      <c r="D14" s="103">
        <v>8362.1299999999992</v>
      </c>
      <c r="F14" s="74"/>
      <c r="G14" s="74"/>
      <c r="H14" s="74"/>
      <c r="I14" s="74"/>
      <c r="J14" s="74"/>
      <c r="K14" s="74"/>
      <c r="L14" s="74"/>
    </row>
    <row r="15" spans="1:12" ht="15.5">
      <c r="A15" s="103">
        <v>4</v>
      </c>
      <c r="B15" s="125" t="s">
        <v>138</v>
      </c>
      <c r="C15" s="2">
        <f t="shared" si="0"/>
        <v>965.95726084866487</v>
      </c>
      <c r="D15" s="103">
        <v>9062.64</v>
      </c>
      <c r="F15" s="74"/>
      <c r="G15" s="74"/>
      <c r="H15" s="74"/>
      <c r="I15" s="74"/>
      <c r="J15" s="74"/>
      <c r="K15" s="74"/>
      <c r="L15" s="74"/>
    </row>
    <row r="16" spans="1:12" ht="15.5">
      <c r="A16" s="103">
        <v>15</v>
      </c>
      <c r="B16" s="125" t="s">
        <v>149</v>
      </c>
      <c r="C16" s="2">
        <f t="shared" si="0"/>
        <v>890.56952493223753</v>
      </c>
      <c r="D16" s="103">
        <v>8355.35</v>
      </c>
      <c r="F16" s="74"/>
      <c r="G16" s="74"/>
      <c r="H16" s="74"/>
      <c r="I16" s="74"/>
      <c r="J16" s="74"/>
      <c r="K16" s="74"/>
      <c r="L16" s="74"/>
    </row>
    <row r="17" spans="1:12" ht="15.5">
      <c r="A17" s="103">
        <v>18</v>
      </c>
      <c r="B17" s="125" t="s">
        <v>152</v>
      </c>
      <c r="C17" s="2">
        <f t="shared" si="0"/>
        <v>874.25322664711155</v>
      </c>
      <c r="D17" s="103">
        <v>8202.27</v>
      </c>
      <c r="F17" s="74"/>
      <c r="G17" s="74"/>
      <c r="H17" s="74"/>
      <c r="I17" s="74"/>
      <c r="J17" s="74"/>
      <c r="K17" s="74"/>
      <c r="L17" s="74"/>
    </row>
    <row r="18" spans="1:12" ht="15.5">
      <c r="A18" s="103">
        <v>17</v>
      </c>
      <c r="B18" s="125" t="s">
        <v>151</v>
      </c>
      <c r="C18" s="2">
        <f t="shared" si="0"/>
        <v>888.25979025861136</v>
      </c>
      <c r="D18" s="103">
        <v>8333.68</v>
      </c>
      <c r="F18" s="74"/>
      <c r="G18" s="74"/>
      <c r="H18" s="74"/>
      <c r="I18" s="74"/>
      <c r="J18" s="74"/>
      <c r="K18" s="74"/>
      <c r="L18" s="74"/>
    </row>
    <row r="19" spans="1:12" ht="15.5">
      <c r="A19" s="103">
        <v>8</v>
      </c>
      <c r="B19" s="125" t="s">
        <v>142</v>
      </c>
      <c r="C19" s="2">
        <f t="shared" si="0"/>
        <v>913.14886010810028</v>
      </c>
      <c r="D19" s="103">
        <v>8567.19</v>
      </c>
      <c r="F19" s="74"/>
      <c r="G19" s="74"/>
      <c r="H19" s="74"/>
      <c r="I19" s="74"/>
      <c r="J19" s="74"/>
      <c r="K19" s="74"/>
      <c r="L19" s="74"/>
    </row>
    <row r="20" spans="1:12" ht="15.5">
      <c r="A20" s="103">
        <v>20</v>
      </c>
      <c r="B20" s="125" t="s">
        <v>154</v>
      </c>
      <c r="C20" s="2">
        <f t="shared" si="0"/>
        <v>870.31378070630774</v>
      </c>
      <c r="D20" s="103">
        <v>8165.31</v>
      </c>
      <c r="F20" s="74"/>
      <c r="G20" s="74"/>
      <c r="H20" s="74"/>
      <c r="I20" s="74"/>
      <c r="J20" s="74"/>
      <c r="K20" s="74"/>
      <c r="L20" s="74"/>
    </row>
    <row r="21" spans="1:12" ht="15.5">
      <c r="A21" s="103">
        <v>3</v>
      </c>
      <c r="B21" s="125" t="s">
        <v>137</v>
      </c>
      <c r="C21" s="2">
        <f t="shared" si="0"/>
        <v>972.9802612014671</v>
      </c>
      <c r="D21" s="103">
        <v>9128.5300000000007</v>
      </c>
      <c r="F21" s="74"/>
      <c r="G21" s="74"/>
      <c r="H21" s="74"/>
      <c r="I21" s="74"/>
      <c r="J21" s="74"/>
      <c r="K21" s="74"/>
      <c r="L21" s="74"/>
    </row>
    <row r="22" spans="1:12" ht="15.5">
      <c r="A22" s="103">
        <v>27</v>
      </c>
      <c r="B22" s="125" t="s">
        <v>161</v>
      </c>
      <c r="C22" s="2">
        <f t="shared" si="0"/>
        <v>719.67687163652204</v>
      </c>
      <c r="D22" s="103">
        <v>6752.03</v>
      </c>
    </row>
    <row r="23" spans="1:12" ht="15.5">
      <c r="A23" s="103">
        <v>1</v>
      </c>
      <c r="B23" s="125" t="s">
        <v>135</v>
      </c>
      <c r="C23" s="2">
        <f t="shared" si="0"/>
        <v>1000</v>
      </c>
      <c r="D23" s="103">
        <v>9382.0300000000007</v>
      </c>
      <c r="F23" s="69"/>
      <c r="G23" s="69"/>
      <c r="H23" s="69"/>
      <c r="I23" s="69"/>
      <c r="J23" s="69"/>
      <c r="K23" s="69"/>
      <c r="L23" s="69"/>
    </row>
    <row r="24" spans="1:12" ht="15.5">
      <c r="A24" s="103">
        <v>24</v>
      </c>
      <c r="B24" s="125" t="s">
        <v>158</v>
      </c>
      <c r="C24" s="2">
        <f t="shared" si="0"/>
        <v>831.70912904776458</v>
      </c>
      <c r="D24" s="103">
        <v>7803.12</v>
      </c>
    </row>
    <row r="25" spans="1:12" ht="15.5">
      <c r="A25" s="103">
        <v>19</v>
      </c>
      <c r="B25" s="125" t="s">
        <v>153</v>
      </c>
      <c r="C25" s="2">
        <f t="shared" si="0"/>
        <v>873.50179012431192</v>
      </c>
      <c r="D25" s="103">
        <v>8195.2199999999993</v>
      </c>
      <c r="F25" s="74"/>
      <c r="G25" s="74"/>
      <c r="H25" s="74"/>
      <c r="I25" s="74"/>
      <c r="J25" s="74"/>
      <c r="K25" s="74"/>
      <c r="L25" s="74"/>
    </row>
    <row r="26" spans="1:12" ht="15.5">
      <c r="A26" s="103">
        <v>13</v>
      </c>
      <c r="B26" s="125" t="s">
        <v>147</v>
      </c>
      <c r="C26" s="2">
        <f t="shared" si="0"/>
        <v>892.51793055447467</v>
      </c>
      <c r="D26" s="103">
        <v>8373.6299999999992</v>
      </c>
      <c r="F26" s="74"/>
      <c r="G26" s="74"/>
      <c r="H26" s="74"/>
      <c r="I26" s="74"/>
      <c r="J26" s="74"/>
      <c r="K26" s="74"/>
      <c r="L26" s="74"/>
    </row>
    <row r="27" spans="1:12" ht="15.5">
      <c r="A27" s="103">
        <v>11</v>
      </c>
      <c r="B27" s="125" t="s">
        <v>145</v>
      </c>
      <c r="C27" s="2">
        <f t="shared" si="0"/>
        <v>898.85770989860407</v>
      </c>
      <c r="D27" s="103">
        <v>8433.11</v>
      </c>
      <c r="F27" s="74"/>
      <c r="G27" s="74"/>
      <c r="H27" s="74"/>
      <c r="I27" s="74"/>
      <c r="J27" s="74"/>
      <c r="K27" s="74"/>
      <c r="L27" s="74"/>
    </row>
    <row r="28" spans="1:12" ht="15.5">
      <c r="A28" s="103">
        <v>6</v>
      </c>
      <c r="B28" s="125" t="s">
        <v>140</v>
      </c>
      <c r="C28" s="2">
        <f t="shared" si="0"/>
        <v>946.9528449599926</v>
      </c>
      <c r="D28" s="103">
        <v>8884.34</v>
      </c>
      <c r="F28" s="74"/>
      <c r="G28" s="74"/>
      <c r="H28" s="74"/>
      <c r="I28" s="74"/>
      <c r="J28" s="74"/>
      <c r="K28" s="74"/>
      <c r="L28" s="74"/>
    </row>
  </sheetData>
  <sortState ref="A1:L28">
    <sortCondition ref="B1:B28"/>
  </sortState>
  <conditionalFormatting sqref="A2:A23 F2:L23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topLeftCell="A31" zoomScaleNormal="100" workbookViewId="0">
      <selection activeCell="D38" sqref="D38"/>
    </sheetView>
  </sheetViews>
  <sheetFormatPr baseColWidth="10" defaultColWidth="9.1796875" defaultRowHeight="12.5"/>
  <cols>
    <col min="1" max="1" width="10.54296875"/>
    <col min="2" max="2" width="24.7265625" customWidth="1"/>
    <col min="3" max="1025" width="10.54296875"/>
  </cols>
  <sheetData>
    <row r="1" spans="1:9" ht="15.5">
      <c r="A1" s="95"/>
      <c r="B1" s="96" t="s">
        <v>103</v>
      </c>
      <c r="C1" s="96"/>
      <c r="D1" s="96"/>
      <c r="E1" s="96"/>
      <c r="F1" s="95"/>
      <c r="G1" s="95"/>
      <c r="H1" s="95"/>
      <c r="I1" s="95"/>
    </row>
    <row r="2" spans="1:9" ht="13">
      <c r="A2" s="95"/>
      <c r="B2" s="97" t="s">
        <v>104</v>
      </c>
      <c r="C2" s="206" t="s">
        <v>105</v>
      </c>
      <c r="D2" s="206"/>
      <c r="E2" s="207"/>
      <c r="F2" s="95"/>
      <c r="G2" s="95"/>
      <c r="H2" s="95"/>
      <c r="I2" s="95"/>
    </row>
    <row r="3" spans="1:9" ht="13">
      <c r="A3" s="95"/>
      <c r="B3" s="98" t="s">
        <v>106</v>
      </c>
      <c r="C3" s="208" t="s">
        <v>107</v>
      </c>
      <c r="D3" s="208"/>
      <c r="E3" s="209"/>
      <c r="F3" s="95"/>
      <c r="G3" s="95"/>
      <c r="H3" s="95"/>
      <c r="I3" s="95"/>
    </row>
    <row r="4" spans="1:9" ht="13">
      <c r="A4" s="95"/>
      <c r="B4" s="99" t="s">
        <v>108</v>
      </c>
      <c r="C4" s="210" t="s">
        <v>109</v>
      </c>
      <c r="D4" s="210"/>
      <c r="E4" s="211"/>
      <c r="F4" s="95"/>
      <c r="G4" s="95"/>
      <c r="H4" s="95"/>
      <c r="I4" s="95"/>
    </row>
    <row r="5" spans="1:9">
      <c r="A5" s="95"/>
      <c r="B5" s="95"/>
      <c r="C5" s="95"/>
      <c r="D5" s="95"/>
      <c r="E5" s="95"/>
      <c r="F5" s="95"/>
      <c r="G5" s="95"/>
      <c r="H5" s="95"/>
      <c r="I5" s="95"/>
    </row>
    <row r="6" spans="1:9">
      <c r="A6" s="95"/>
      <c r="B6" s="95"/>
      <c r="C6" s="95"/>
      <c r="D6" s="95"/>
      <c r="E6" s="95"/>
      <c r="F6" s="95"/>
      <c r="G6" s="95"/>
      <c r="H6" s="95"/>
      <c r="I6" s="95"/>
    </row>
    <row r="7" spans="1:9">
      <c r="A7" s="95"/>
      <c r="B7" s="95"/>
      <c r="C7" s="95"/>
      <c r="D7" s="95"/>
      <c r="E7" s="95"/>
      <c r="F7" s="95"/>
      <c r="G7" s="95"/>
      <c r="H7" s="95"/>
      <c r="I7" s="95"/>
    </row>
    <row r="8" spans="1:9">
      <c r="A8" s="95"/>
      <c r="B8" s="95"/>
      <c r="C8" s="95"/>
      <c r="D8" s="95"/>
      <c r="E8" s="95"/>
      <c r="F8" s="95"/>
      <c r="G8" s="95"/>
      <c r="H8" s="95"/>
      <c r="I8" s="95"/>
    </row>
    <row r="9" spans="1:9" ht="13" thickBot="1">
      <c r="A9" s="95"/>
      <c r="B9" s="95"/>
      <c r="C9" s="95"/>
      <c r="D9" s="95"/>
      <c r="E9" s="95"/>
      <c r="F9" s="95"/>
      <c r="G9" s="95"/>
      <c r="H9" s="95"/>
      <c r="I9" s="95"/>
    </row>
    <row r="10" spans="1:9" ht="13.5" thickBot="1">
      <c r="A10" s="95"/>
      <c r="B10" s="6" t="s">
        <v>62</v>
      </c>
      <c r="C10" s="7" t="s">
        <v>63</v>
      </c>
      <c r="D10" s="7" t="s">
        <v>64</v>
      </c>
      <c r="E10" s="7" t="s">
        <v>65</v>
      </c>
      <c r="F10" s="7" t="s">
        <v>68</v>
      </c>
      <c r="G10" s="8">
        <v>1</v>
      </c>
      <c r="H10" s="8">
        <v>2</v>
      </c>
      <c r="I10" s="8">
        <v>3</v>
      </c>
    </row>
    <row r="11" spans="1:9" ht="13">
      <c r="A11" s="95"/>
      <c r="B11" s="9">
        <v>1</v>
      </c>
      <c r="C11" s="5">
        <v>2755.147798108751</v>
      </c>
      <c r="D11" s="5">
        <v>1000</v>
      </c>
      <c r="E11" s="10" t="s">
        <v>26</v>
      </c>
      <c r="F11" s="5">
        <v>15</v>
      </c>
      <c r="G11" s="11">
        <v>2</v>
      </c>
      <c r="H11" s="12">
        <v>1</v>
      </c>
      <c r="I11" s="12">
        <v>1</v>
      </c>
    </row>
    <row r="12" spans="1:9" ht="13">
      <c r="A12" s="95"/>
      <c r="B12" s="9">
        <v>2</v>
      </c>
      <c r="C12" s="5">
        <v>2709.6980490940009</v>
      </c>
      <c r="D12" s="5">
        <v>983.50369840559961</v>
      </c>
      <c r="E12" s="10" t="s">
        <v>13</v>
      </c>
      <c r="F12" s="5">
        <v>4</v>
      </c>
      <c r="G12" s="12">
        <v>7</v>
      </c>
      <c r="H12" s="12">
        <v>4</v>
      </c>
      <c r="I12" s="12">
        <v>2</v>
      </c>
    </row>
    <row r="13" spans="1:9" ht="13">
      <c r="A13" s="95"/>
      <c r="B13" s="9">
        <v>3</v>
      </c>
      <c r="C13" s="5">
        <v>2627.7647135946863</v>
      </c>
      <c r="D13" s="5">
        <v>953.76542608657667</v>
      </c>
      <c r="E13" s="10" t="s">
        <v>22</v>
      </c>
      <c r="F13" s="5">
        <v>7</v>
      </c>
      <c r="G13" s="12">
        <v>4</v>
      </c>
      <c r="H13" s="12">
        <v>5</v>
      </c>
      <c r="I13" s="12">
        <v>3</v>
      </c>
    </row>
    <row r="14" spans="1:9" ht="13">
      <c r="A14" s="95"/>
      <c r="B14" s="9">
        <v>4</v>
      </c>
      <c r="C14" s="5">
        <v>2626.5439970582829</v>
      </c>
      <c r="D14" s="5">
        <v>953.32235855414103</v>
      </c>
      <c r="E14" s="10" t="s">
        <v>110</v>
      </c>
      <c r="F14" s="5">
        <v>23</v>
      </c>
      <c r="G14" s="12">
        <v>1</v>
      </c>
      <c r="H14" s="12">
        <v>3</v>
      </c>
      <c r="I14" s="12">
        <v>4</v>
      </c>
    </row>
    <row r="15" spans="1:9" ht="13">
      <c r="A15" s="95"/>
      <c r="B15" s="9">
        <v>5</v>
      </c>
      <c r="C15" s="5">
        <v>2569.5395737451945</v>
      </c>
      <c r="D15" s="5">
        <v>932.63220779263975</v>
      </c>
      <c r="E15" s="10" t="s">
        <v>53</v>
      </c>
      <c r="F15" s="5">
        <v>9</v>
      </c>
      <c r="G15" s="12">
        <v>5</v>
      </c>
      <c r="H15" s="12">
        <v>2</v>
      </c>
      <c r="I15" s="12">
        <v>5</v>
      </c>
    </row>
    <row r="16" spans="1:9" ht="13">
      <c r="A16" s="95"/>
      <c r="B16" s="9">
        <v>6</v>
      </c>
      <c r="C16" s="5">
        <v>2514.4877953035502</v>
      </c>
      <c r="D16" s="5">
        <v>912.65078302862742</v>
      </c>
      <c r="E16" s="10" t="s">
        <v>17</v>
      </c>
      <c r="F16" s="5">
        <v>22</v>
      </c>
      <c r="G16" s="12">
        <v>6</v>
      </c>
      <c r="H16" s="12">
        <v>6</v>
      </c>
      <c r="I16" s="12">
        <v>6</v>
      </c>
    </row>
    <row r="17" spans="1:9" ht="13">
      <c r="A17" s="95"/>
      <c r="B17" s="9">
        <v>7</v>
      </c>
      <c r="C17" s="5">
        <v>2460.5805984777321</v>
      </c>
      <c r="D17" s="5">
        <v>893.084792099639</v>
      </c>
      <c r="E17" s="10" t="s">
        <v>111</v>
      </c>
      <c r="F17" s="5">
        <v>20</v>
      </c>
      <c r="G17" s="12">
        <v>10</v>
      </c>
      <c r="H17" s="12">
        <v>11</v>
      </c>
      <c r="I17" s="12">
        <v>7</v>
      </c>
    </row>
    <row r="18" spans="1:9" ht="13">
      <c r="A18" s="95"/>
      <c r="B18" s="9">
        <v>8</v>
      </c>
      <c r="C18" s="5">
        <v>2456.8580141933598</v>
      </c>
      <c r="D18" s="5">
        <v>891.73365431787363</v>
      </c>
      <c r="E18" s="10" t="s">
        <v>18</v>
      </c>
      <c r="F18" s="5">
        <v>6</v>
      </c>
      <c r="G18" s="12">
        <v>11</v>
      </c>
      <c r="H18" s="12">
        <v>9</v>
      </c>
      <c r="I18" s="12">
        <v>8</v>
      </c>
    </row>
    <row r="19" spans="1:9" ht="13">
      <c r="A19" s="95"/>
      <c r="B19" s="9">
        <v>9</v>
      </c>
      <c r="C19" s="5">
        <v>2438.4220547753021</v>
      </c>
      <c r="D19" s="5">
        <v>885.04219499554154</v>
      </c>
      <c r="E19" s="10" t="s">
        <v>33</v>
      </c>
      <c r="F19" s="5">
        <v>18</v>
      </c>
      <c r="G19" s="12">
        <v>8</v>
      </c>
      <c r="H19" s="12">
        <v>7</v>
      </c>
      <c r="I19" s="12">
        <v>9</v>
      </c>
    </row>
    <row r="20" spans="1:9" ht="13">
      <c r="A20" s="95"/>
      <c r="B20" s="9">
        <v>10</v>
      </c>
      <c r="C20" s="5">
        <v>2436.9956891838988</v>
      </c>
      <c r="D20" s="5">
        <v>884.52448571243792</v>
      </c>
      <c r="E20" s="10" t="s">
        <v>24</v>
      </c>
      <c r="F20" s="5">
        <v>19</v>
      </c>
      <c r="G20" s="12">
        <v>12</v>
      </c>
      <c r="H20" s="12">
        <v>13</v>
      </c>
      <c r="I20" s="12">
        <v>10</v>
      </c>
    </row>
    <row r="21" spans="1:9" ht="13">
      <c r="A21" s="95"/>
      <c r="B21" s="9">
        <v>11</v>
      </c>
      <c r="C21" s="5">
        <v>2426.8498758018968</v>
      </c>
      <c r="D21" s="5">
        <v>880.84199238523183</v>
      </c>
      <c r="E21" s="10" t="s">
        <v>36</v>
      </c>
      <c r="F21" s="5">
        <v>21</v>
      </c>
      <c r="G21" s="12">
        <v>9</v>
      </c>
      <c r="H21" s="12">
        <v>10</v>
      </c>
      <c r="I21" s="12">
        <v>11</v>
      </c>
    </row>
    <row r="22" spans="1:9" ht="13">
      <c r="A22" s="95"/>
      <c r="B22" s="9">
        <v>12</v>
      </c>
      <c r="C22" s="5">
        <v>2420.384919792707</v>
      </c>
      <c r="D22" s="5">
        <v>878.49549176786843</v>
      </c>
      <c r="E22" s="10" t="s">
        <v>43</v>
      </c>
      <c r="F22" s="5">
        <v>16</v>
      </c>
      <c r="G22" s="12">
        <v>3</v>
      </c>
      <c r="H22" s="12">
        <v>8</v>
      </c>
      <c r="I22" s="12">
        <v>12</v>
      </c>
    </row>
    <row r="23" spans="1:9" ht="13">
      <c r="A23" s="95"/>
      <c r="B23" s="9">
        <v>13</v>
      </c>
      <c r="C23" s="5">
        <v>2373.155128693983</v>
      </c>
      <c r="D23" s="5">
        <v>861.35311155467457</v>
      </c>
      <c r="E23" s="10" t="s">
        <v>38</v>
      </c>
      <c r="F23" s="5">
        <v>5</v>
      </c>
      <c r="G23" s="12">
        <v>14</v>
      </c>
      <c r="H23" s="12">
        <v>12</v>
      </c>
      <c r="I23" s="12">
        <v>13</v>
      </c>
    </row>
    <row r="24" spans="1:9" ht="13">
      <c r="A24" s="95"/>
      <c r="B24" s="9">
        <v>14</v>
      </c>
      <c r="C24" s="5">
        <v>2287.8308039122467</v>
      </c>
      <c r="D24" s="5">
        <v>830.3840561594227</v>
      </c>
      <c r="E24" s="10" t="s">
        <v>31</v>
      </c>
      <c r="F24" s="5">
        <v>17</v>
      </c>
      <c r="G24" s="12">
        <v>16</v>
      </c>
      <c r="H24" s="12">
        <v>14</v>
      </c>
      <c r="I24" s="12">
        <v>14</v>
      </c>
    </row>
    <row r="25" spans="1:9" ht="13">
      <c r="A25" s="95"/>
      <c r="B25" s="9">
        <v>15</v>
      </c>
      <c r="C25" s="5">
        <v>2217.6033549930385</v>
      </c>
      <c r="D25" s="5">
        <v>804.89451655381049</v>
      </c>
      <c r="E25" s="10" t="s">
        <v>44</v>
      </c>
      <c r="F25" s="5">
        <v>8</v>
      </c>
      <c r="G25" s="12">
        <v>13</v>
      </c>
      <c r="H25" s="12">
        <v>15</v>
      </c>
      <c r="I25" s="12">
        <v>15</v>
      </c>
    </row>
    <row r="26" spans="1:9" ht="13">
      <c r="A26" s="95"/>
      <c r="B26" s="9">
        <v>16</v>
      </c>
      <c r="C26" s="5">
        <v>2209.874731266359</v>
      </c>
      <c r="D26" s="5">
        <v>802.08935897497395</v>
      </c>
      <c r="E26" s="10" t="s">
        <v>45</v>
      </c>
      <c r="F26" s="5">
        <v>10</v>
      </c>
      <c r="G26" s="12">
        <v>15</v>
      </c>
      <c r="H26" s="12">
        <v>16</v>
      </c>
      <c r="I26" s="12">
        <v>16</v>
      </c>
    </row>
    <row r="27" spans="1:9" ht="13">
      <c r="A27" s="95"/>
      <c r="B27" s="9">
        <v>17</v>
      </c>
      <c r="C27" s="5">
        <v>1940.0725588142031</v>
      </c>
      <c r="D27" s="5">
        <v>704.16278943218595</v>
      </c>
      <c r="E27" s="10" t="s">
        <v>112</v>
      </c>
      <c r="F27" s="5">
        <v>2</v>
      </c>
      <c r="G27" s="12">
        <v>17</v>
      </c>
      <c r="H27" s="12">
        <v>17</v>
      </c>
      <c r="I27" s="12">
        <v>17</v>
      </c>
    </row>
    <row r="28" spans="1:9" ht="13">
      <c r="A28" s="95"/>
      <c r="B28" s="9">
        <v>18</v>
      </c>
      <c r="C28" s="5">
        <v>1662.8067714002486</v>
      </c>
      <c r="D28" s="5">
        <v>603.52724907958441</v>
      </c>
      <c r="E28" s="10" t="s">
        <v>67</v>
      </c>
      <c r="F28" s="5">
        <v>24</v>
      </c>
      <c r="G28" s="12">
        <v>18</v>
      </c>
      <c r="H28" s="12">
        <v>18</v>
      </c>
      <c r="I28" s="12">
        <v>18</v>
      </c>
    </row>
    <row r="29" spans="1:9" ht="13">
      <c r="A29" s="95"/>
      <c r="B29" s="9">
        <v>19</v>
      </c>
      <c r="C29" s="5">
        <v>1045.0927212045558</v>
      </c>
      <c r="D29" s="5">
        <v>379.32365077545069</v>
      </c>
      <c r="E29" s="10" t="s">
        <v>48</v>
      </c>
      <c r="F29" s="5">
        <v>12</v>
      </c>
      <c r="G29" s="12">
        <v>19</v>
      </c>
      <c r="H29" s="12">
        <v>19</v>
      </c>
      <c r="I29" s="12">
        <v>19</v>
      </c>
    </row>
    <row r="30" spans="1:9" ht="13">
      <c r="A30" s="95"/>
      <c r="B30" s="9">
        <v>20</v>
      </c>
      <c r="C30" s="5">
        <v>0</v>
      </c>
      <c r="D30" s="5">
        <v>0</v>
      </c>
      <c r="E30" s="10" t="s">
        <v>23</v>
      </c>
      <c r="F30" s="5">
        <v>1</v>
      </c>
      <c r="G30" s="12">
        <v>20</v>
      </c>
      <c r="H30" s="12">
        <v>20</v>
      </c>
      <c r="I30" s="12">
        <v>20</v>
      </c>
    </row>
    <row r="32" spans="1:9">
      <c r="A32" s="5">
        <v>861.35311155467457</v>
      </c>
      <c r="B32" s="10" t="s">
        <v>38</v>
      </c>
    </row>
    <row r="33" spans="1:2">
      <c r="A33" s="5">
        <v>379.32365077545069</v>
      </c>
      <c r="B33" s="10" t="s">
        <v>48</v>
      </c>
    </row>
    <row r="34" spans="1:2">
      <c r="A34" s="5">
        <v>891.73365431787363</v>
      </c>
      <c r="B34" s="10" t="s">
        <v>18</v>
      </c>
    </row>
    <row r="35" spans="1:2">
      <c r="A35" s="5">
        <v>893.084792099639</v>
      </c>
      <c r="B35" s="10" t="s">
        <v>111</v>
      </c>
    </row>
    <row r="36" spans="1:2">
      <c r="A36" s="5">
        <v>802.08935897497395</v>
      </c>
      <c r="B36" s="10" t="s">
        <v>45</v>
      </c>
    </row>
    <row r="37" spans="1:2">
      <c r="A37" s="5">
        <v>704.16278943218595</v>
      </c>
      <c r="B37" s="10" t="s">
        <v>112</v>
      </c>
    </row>
    <row r="38" spans="1:2">
      <c r="A38" s="5">
        <v>953.32235855414103</v>
      </c>
      <c r="B38" s="10" t="s">
        <v>110</v>
      </c>
    </row>
    <row r="39" spans="1:2">
      <c r="A39" s="5">
        <v>932.63220779263975</v>
      </c>
      <c r="B39" s="10" t="s">
        <v>53</v>
      </c>
    </row>
    <row r="40" spans="1:2">
      <c r="A40" s="5">
        <v>804.89451655381049</v>
      </c>
      <c r="B40" s="10" t="s">
        <v>44</v>
      </c>
    </row>
    <row r="41" spans="1:2">
      <c r="A41" s="5">
        <v>885.04219499554154</v>
      </c>
      <c r="B41" s="10" t="s">
        <v>33</v>
      </c>
    </row>
    <row r="42" spans="1:2">
      <c r="A42" s="5">
        <v>878.49549176786843</v>
      </c>
      <c r="B42" s="10" t="s">
        <v>43</v>
      </c>
    </row>
    <row r="43" spans="1:2">
      <c r="A43" s="5">
        <v>953.76542608657667</v>
      </c>
      <c r="B43" s="10" t="s">
        <v>22</v>
      </c>
    </row>
    <row r="44" spans="1:2">
      <c r="A44" s="5">
        <v>884.52448571243792</v>
      </c>
      <c r="B44" s="10" t="s">
        <v>24</v>
      </c>
    </row>
    <row r="45" spans="1:2">
      <c r="A45" s="5">
        <v>912.65078302862742</v>
      </c>
      <c r="B45" s="10" t="s">
        <v>17</v>
      </c>
    </row>
    <row r="46" spans="1:2">
      <c r="A46" s="5">
        <v>1000</v>
      </c>
      <c r="B46" s="10" t="s">
        <v>26</v>
      </c>
    </row>
    <row r="47" spans="1:2">
      <c r="A47" s="5">
        <v>603.52724907958441</v>
      </c>
      <c r="B47" s="10" t="s">
        <v>67</v>
      </c>
    </row>
    <row r="48" spans="1:2">
      <c r="A48" s="5">
        <v>830.3840561594227</v>
      </c>
      <c r="B48" s="10" t="s">
        <v>31</v>
      </c>
    </row>
    <row r="49" spans="1:2">
      <c r="A49" s="5">
        <v>983.50369840559961</v>
      </c>
      <c r="B49" s="10" t="s">
        <v>13</v>
      </c>
    </row>
    <row r="50" spans="1:2">
      <c r="A50" s="5">
        <v>880.84199238523183</v>
      </c>
      <c r="B50" s="10" t="s">
        <v>36</v>
      </c>
    </row>
  </sheetData>
  <sortState ref="A32:B50">
    <sortCondition ref="B32:B50"/>
  </sortState>
  <mergeCells count="3">
    <mergeCell ref="C2:E2"/>
    <mergeCell ref="C3:E3"/>
    <mergeCell ref="C4:E4"/>
  </mergeCells>
  <conditionalFormatting sqref="B11:B30 G11:I30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0"/>
  <sheetViews>
    <sheetView topLeftCell="A4" zoomScaleNormal="100" workbookViewId="0">
      <selection activeCell="D29" sqref="D29:E50"/>
    </sheetView>
  </sheetViews>
  <sheetFormatPr baseColWidth="10" defaultColWidth="8.54296875" defaultRowHeight="12.5"/>
  <cols>
    <col min="1" max="1" width="2.36328125" style="1" customWidth="1"/>
    <col min="2" max="2" width="9.453125" style="4" customWidth="1"/>
    <col min="3" max="3" width="6.26953125" bestFit="1" customWidth="1"/>
    <col min="4" max="4" width="9.1796875" style="3" bestFit="1" customWidth="1"/>
    <col min="5" max="5" width="18" style="1" bestFit="1" customWidth="1"/>
    <col min="6" max="6" width="8" style="3" bestFit="1" customWidth="1"/>
    <col min="7" max="8" width="3.36328125" style="3" bestFit="1" customWidth="1"/>
    <col min="9" max="15" width="3.36328125" style="1" bestFit="1" customWidth="1"/>
    <col min="16" max="16384" width="8.54296875" style="1"/>
  </cols>
  <sheetData>
    <row r="1" spans="1:15" ht="15.5">
      <c r="A1" s="95"/>
      <c r="B1" s="96" t="s">
        <v>103</v>
      </c>
      <c r="C1" s="96"/>
      <c r="D1" s="96"/>
      <c r="E1" s="96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3">
      <c r="A2" s="95"/>
      <c r="B2" s="97" t="s">
        <v>104</v>
      </c>
      <c r="C2" s="206">
        <v>0</v>
      </c>
      <c r="D2" s="206"/>
      <c r="E2" s="207"/>
      <c r="F2" s="95"/>
      <c r="G2" s="95"/>
      <c r="H2" s="95"/>
      <c r="I2" s="95"/>
      <c r="J2" s="100"/>
      <c r="K2" s="100"/>
      <c r="L2" s="100"/>
      <c r="M2" s="101"/>
      <c r="N2" s="100"/>
      <c r="O2" s="100"/>
    </row>
    <row r="3" spans="1:15" ht="13">
      <c r="A3" s="95"/>
      <c r="B3" s="98" t="s">
        <v>106</v>
      </c>
      <c r="C3" s="208">
        <v>0</v>
      </c>
      <c r="D3" s="208"/>
      <c r="E3" s="209"/>
      <c r="F3" s="95"/>
      <c r="G3" s="95"/>
      <c r="H3" s="95"/>
      <c r="I3" s="95"/>
      <c r="J3" s="102"/>
      <c r="K3" s="102"/>
      <c r="L3" s="102"/>
      <c r="M3" s="102"/>
      <c r="N3" s="102"/>
      <c r="O3" s="102"/>
    </row>
    <row r="4" spans="1:15" ht="13.5" thickBot="1">
      <c r="A4" s="95"/>
      <c r="B4" s="99" t="s">
        <v>108</v>
      </c>
      <c r="C4" s="210">
        <v>0</v>
      </c>
      <c r="D4" s="210"/>
      <c r="E4" s="211"/>
      <c r="F4" s="95"/>
      <c r="G4" s="95"/>
      <c r="H4" s="95"/>
      <c r="I4" s="95"/>
      <c r="J4" s="102"/>
      <c r="K4" s="102"/>
      <c r="L4" s="102"/>
      <c r="M4" s="102"/>
      <c r="N4" s="102"/>
      <c r="O4" s="102"/>
    </row>
    <row r="5" spans="1:15" ht="13.5" thickBot="1">
      <c r="A5" s="95"/>
      <c r="B5" s="6" t="s">
        <v>62</v>
      </c>
      <c r="C5" s="7" t="s">
        <v>63</v>
      </c>
      <c r="D5" s="7" t="s">
        <v>64</v>
      </c>
      <c r="E5" s="7" t="s">
        <v>65</v>
      </c>
      <c r="F5" s="7" t="s">
        <v>68</v>
      </c>
      <c r="G5" s="8">
        <v>1</v>
      </c>
      <c r="H5" s="8">
        <v>2</v>
      </c>
      <c r="I5" s="8">
        <v>3</v>
      </c>
      <c r="J5" s="8">
        <v>4</v>
      </c>
      <c r="K5" s="8">
        <v>5</v>
      </c>
      <c r="L5" s="8">
        <v>6</v>
      </c>
      <c r="M5" s="8">
        <v>7</v>
      </c>
      <c r="N5" s="8">
        <v>8</v>
      </c>
      <c r="O5" s="8">
        <v>9</v>
      </c>
    </row>
    <row r="6" spans="1:15" ht="13">
      <c r="A6" s="95"/>
      <c r="B6" s="9">
        <v>1</v>
      </c>
      <c r="C6" s="5">
        <v>7690.4245785002659</v>
      </c>
      <c r="D6" s="5">
        <v>1000</v>
      </c>
      <c r="E6" s="10" t="s">
        <v>113</v>
      </c>
      <c r="F6" s="5">
        <v>0</v>
      </c>
      <c r="G6" s="11">
        <v>3</v>
      </c>
      <c r="H6" s="12">
        <v>3</v>
      </c>
      <c r="I6" s="12">
        <v>3</v>
      </c>
      <c r="J6" s="12">
        <v>6</v>
      </c>
      <c r="K6" s="12">
        <v>4</v>
      </c>
      <c r="L6" s="12">
        <v>3</v>
      </c>
      <c r="M6" s="12">
        <v>1</v>
      </c>
      <c r="N6" s="12">
        <v>1</v>
      </c>
      <c r="O6" s="12">
        <v>1</v>
      </c>
    </row>
    <row r="7" spans="1:15" ht="13">
      <c r="A7" s="95"/>
      <c r="B7" s="9">
        <v>2</v>
      </c>
      <c r="C7" s="5">
        <v>7497.9901662551438</v>
      </c>
      <c r="D7" s="5">
        <v>974.97740075585671</v>
      </c>
      <c r="E7" s="10" t="s">
        <v>114</v>
      </c>
      <c r="F7" s="5">
        <v>0</v>
      </c>
      <c r="G7" s="12">
        <v>4</v>
      </c>
      <c r="H7" s="12">
        <v>2</v>
      </c>
      <c r="I7" s="12">
        <v>2</v>
      </c>
      <c r="J7" s="12">
        <v>2</v>
      </c>
      <c r="K7" s="12">
        <v>2</v>
      </c>
      <c r="L7" s="12">
        <v>1</v>
      </c>
      <c r="M7" s="12">
        <v>3</v>
      </c>
      <c r="N7" s="12">
        <v>3</v>
      </c>
      <c r="O7" s="12">
        <v>2</v>
      </c>
    </row>
    <row r="8" spans="1:15" ht="13">
      <c r="A8" s="95"/>
      <c r="B8" s="9">
        <v>3</v>
      </c>
      <c r="C8" s="5">
        <v>7475.5162750386526</v>
      </c>
      <c r="D8" s="5">
        <v>972.05507949945684</v>
      </c>
      <c r="E8" s="10" t="s">
        <v>115</v>
      </c>
      <c r="F8" s="5">
        <v>0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2</v>
      </c>
      <c r="M8" s="12">
        <v>2</v>
      </c>
      <c r="N8" s="12">
        <v>2</v>
      </c>
      <c r="O8" s="12">
        <v>3</v>
      </c>
    </row>
    <row r="9" spans="1:15" ht="13">
      <c r="A9" s="95"/>
      <c r="B9" s="9">
        <v>4</v>
      </c>
      <c r="C9" s="5">
        <v>7364.6472729242905</v>
      </c>
      <c r="D9" s="5">
        <v>957.63857999638481</v>
      </c>
      <c r="E9" s="10" t="s">
        <v>116</v>
      </c>
      <c r="F9" s="5">
        <v>0</v>
      </c>
      <c r="G9" s="12">
        <v>7</v>
      </c>
      <c r="H9" s="12">
        <v>5</v>
      </c>
      <c r="I9" s="12">
        <v>4</v>
      </c>
      <c r="J9" s="12">
        <v>4</v>
      </c>
      <c r="K9" s="12">
        <v>8</v>
      </c>
      <c r="L9" s="12">
        <v>6</v>
      </c>
      <c r="M9" s="12">
        <v>5</v>
      </c>
      <c r="N9" s="12">
        <v>4</v>
      </c>
      <c r="O9" s="12">
        <v>4</v>
      </c>
    </row>
    <row r="10" spans="1:15" ht="13">
      <c r="A10" s="95"/>
      <c r="B10" s="9">
        <v>5</v>
      </c>
      <c r="C10" s="5">
        <v>7246.1371117804965</v>
      </c>
      <c r="D10" s="5">
        <v>942.2284865829331</v>
      </c>
      <c r="E10" s="10" t="s">
        <v>117</v>
      </c>
      <c r="F10" s="5">
        <v>0</v>
      </c>
      <c r="G10" s="12">
        <v>12</v>
      </c>
      <c r="H10" s="12">
        <v>11</v>
      </c>
      <c r="I10" s="12">
        <v>5</v>
      </c>
      <c r="J10" s="12">
        <v>3</v>
      </c>
      <c r="K10" s="12">
        <v>6</v>
      </c>
      <c r="L10" s="12">
        <v>8</v>
      </c>
      <c r="M10" s="12">
        <v>8</v>
      </c>
      <c r="N10" s="12">
        <v>7</v>
      </c>
      <c r="O10" s="12">
        <v>5</v>
      </c>
    </row>
    <row r="11" spans="1:15" ht="13">
      <c r="A11" s="95"/>
      <c r="B11" s="9">
        <v>6</v>
      </c>
      <c r="C11" s="5">
        <v>7233.3790633869603</v>
      </c>
      <c r="D11" s="5">
        <v>940.56953417226862</v>
      </c>
      <c r="E11" s="10" t="s">
        <v>118</v>
      </c>
      <c r="F11" s="5">
        <v>0</v>
      </c>
      <c r="G11" s="12">
        <v>2</v>
      </c>
      <c r="H11" s="12">
        <v>8</v>
      </c>
      <c r="I11" s="12">
        <v>9</v>
      </c>
      <c r="J11" s="12">
        <v>9</v>
      </c>
      <c r="K11" s="12">
        <v>3</v>
      </c>
      <c r="L11" s="12">
        <v>4</v>
      </c>
      <c r="M11" s="12">
        <v>4</v>
      </c>
      <c r="N11" s="12">
        <v>5</v>
      </c>
      <c r="O11" s="12">
        <v>6</v>
      </c>
    </row>
    <row r="12" spans="1:15" ht="13">
      <c r="A12" s="95"/>
      <c r="B12" s="9">
        <v>7</v>
      </c>
      <c r="C12" s="5">
        <v>7209.9860446770199</v>
      </c>
      <c r="D12" s="5">
        <v>937.52769708367157</v>
      </c>
      <c r="E12" s="10" t="s">
        <v>119</v>
      </c>
      <c r="F12" s="5">
        <v>0</v>
      </c>
      <c r="G12" s="12">
        <v>9</v>
      </c>
      <c r="H12" s="12">
        <v>4</v>
      </c>
      <c r="I12" s="12">
        <v>6</v>
      </c>
      <c r="J12" s="12">
        <v>5</v>
      </c>
      <c r="K12" s="12">
        <v>5</v>
      </c>
      <c r="L12" s="12">
        <v>5</v>
      </c>
      <c r="M12" s="12">
        <v>6</v>
      </c>
      <c r="N12" s="12">
        <v>6</v>
      </c>
      <c r="O12" s="12">
        <v>7</v>
      </c>
    </row>
    <row r="13" spans="1:15" ht="13">
      <c r="A13" s="95"/>
      <c r="B13" s="9">
        <v>8</v>
      </c>
      <c r="C13" s="5">
        <v>7065.0054620426745</v>
      </c>
      <c r="D13" s="5">
        <v>918.67560625897772</v>
      </c>
      <c r="E13" s="10" t="s">
        <v>120</v>
      </c>
      <c r="F13" s="5">
        <v>0</v>
      </c>
      <c r="G13" s="12">
        <v>8</v>
      </c>
      <c r="H13" s="12">
        <v>6</v>
      </c>
      <c r="I13" s="12">
        <v>8</v>
      </c>
      <c r="J13" s="12">
        <v>8</v>
      </c>
      <c r="K13" s="12">
        <v>7</v>
      </c>
      <c r="L13" s="12">
        <v>7</v>
      </c>
      <c r="M13" s="12">
        <v>7</v>
      </c>
      <c r="N13" s="12">
        <v>8</v>
      </c>
      <c r="O13" s="12">
        <v>8</v>
      </c>
    </row>
    <row r="14" spans="1:15" ht="13">
      <c r="A14" s="95"/>
      <c r="B14" s="9">
        <v>9</v>
      </c>
      <c r="C14" s="5">
        <v>6996.5608527903205</v>
      </c>
      <c r="D14" s="5">
        <v>909.77562829889189</v>
      </c>
      <c r="E14" s="10" t="s">
        <v>121</v>
      </c>
      <c r="F14" s="5">
        <v>0</v>
      </c>
      <c r="G14" s="12">
        <v>5</v>
      </c>
      <c r="H14" s="12">
        <v>9</v>
      </c>
      <c r="I14" s="12">
        <v>11</v>
      </c>
      <c r="J14" s="12">
        <v>11</v>
      </c>
      <c r="K14" s="12">
        <v>10</v>
      </c>
      <c r="L14" s="12">
        <v>10</v>
      </c>
      <c r="M14" s="12">
        <v>9</v>
      </c>
      <c r="N14" s="12">
        <v>9</v>
      </c>
      <c r="O14" s="12">
        <v>9</v>
      </c>
    </row>
    <row r="15" spans="1:15" ht="13">
      <c r="A15" s="95"/>
      <c r="B15" s="9">
        <v>10</v>
      </c>
      <c r="C15" s="5">
        <v>6886.4915920823751</v>
      </c>
      <c r="D15" s="5">
        <v>895.46312063635526</v>
      </c>
      <c r="E15" s="10" t="s">
        <v>122</v>
      </c>
      <c r="F15" s="5">
        <v>0</v>
      </c>
      <c r="G15" s="12">
        <v>20</v>
      </c>
      <c r="H15" s="12">
        <v>18</v>
      </c>
      <c r="I15" s="12">
        <v>15</v>
      </c>
      <c r="J15" s="12">
        <v>17</v>
      </c>
      <c r="K15" s="12">
        <v>16</v>
      </c>
      <c r="L15" s="12">
        <v>13</v>
      </c>
      <c r="M15" s="12">
        <v>12</v>
      </c>
      <c r="N15" s="12">
        <v>12</v>
      </c>
      <c r="O15" s="12">
        <v>10</v>
      </c>
    </row>
    <row r="16" spans="1:15" ht="13">
      <c r="A16" s="95"/>
      <c r="B16" s="9">
        <v>11</v>
      </c>
      <c r="C16" s="5">
        <v>6757.2984705035851</v>
      </c>
      <c r="D16" s="5">
        <v>878.66390230191257</v>
      </c>
      <c r="E16" s="10" t="s">
        <v>123</v>
      </c>
      <c r="F16" s="5">
        <v>0</v>
      </c>
      <c r="G16" s="12">
        <v>11</v>
      </c>
      <c r="H16" s="12">
        <v>10</v>
      </c>
      <c r="I16" s="12">
        <v>7</v>
      </c>
      <c r="J16" s="12">
        <v>10</v>
      </c>
      <c r="K16" s="12">
        <v>11</v>
      </c>
      <c r="L16" s="12">
        <v>11</v>
      </c>
      <c r="M16" s="12">
        <v>11</v>
      </c>
      <c r="N16" s="12">
        <v>11</v>
      </c>
      <c r="O16" s="12">
        <v>11</v>
      </c>
    </row>
    <row r="17" spans="1:15" ht="13">
      <c r="A17" s="95"/>
      <c r="B17" s="9">
        <v>12</v>
      </c>
      <c r="C17" s="5">
        <v>6731.1380141219042</v>
      </c>
      <c r="D17" s="5">
        <v>875.26221022176185</v>
      </c>
      <c r="E17" s="10" t="s">
        <v>124</v>
      </c>
      <c r="F17" s="5">
        <v>0</v>
      </c>
      <c r="G17" s="12">
        <v>16</v>
      </c>
      <c r="H17" s="12">
        <v>12</v>
      </c>
      <c r="I17" s="12">
        <v>10</v>
      </c>
      <c r="J17" s="12">
        <v>7</v>
      </c>
      <c r="K17" s="12">
        <v>9</v>
      </c>
      <c r="L17" s="12">
        <v>9</v>
      </c>
      <c r="M17" s="12">
        <v>10</v>
      </c>
      <c r="N17" s="12">
        <v>10</v>
      </c>
      <c r="O17" s="12">
        <v>12</v>
      </c>
    </row>
    <row r="18" spans="1:15" ht="13">
      <c r="A18" s="95"/>
      <c r="B18" s="9">
        <v>13</v>
      </c>
      <c r="C18" s="5">
        <v>6722.4807203510427</v>
      </c>
      <c r="D18" s="5">
        <v>874.13648644897251</v>
      </c>
      <c r="E18" s="10" t="s">
        <v>125</v>
      </c>
      <c r="F18" s="5">
        <v>0</v>
      </c>
      <c r="G18" s="12">
        <v>18</v>
      </c>
      <c r="H18" s="12">
        <v>20</v>
      </c>
      <c r="I18" s="12">
        <v>19</v>
      </c>
      <c r="J18" s="12">
        <v>15</v>
      </c>
      <c r="K18" s="12">
        <v>14</v>
      </c>
      <c r="L18" s="12">
        <v>15</v>
      </c>
      <c r="M18" s="12">
        <v>13</v>
      </c>
      <c r="N18" s="12">
        <v>13</v>
      </c>
      <c r="O18" s="12">
        <v>13</v>
      </c>
    </row>
    <row r="19" spans="1:15" ht="13">
      <c r="A19" s="95"/>
      <c r="B19" s="9">
        <v>14</v>
      </c>
      <c r="C19" s="5">
        <v>6706.9906065686337</v>
      </c>
      <c r="D19" s="5">
        <v>872.12227856951245</v>
      </c>
      <c r="E19" s="10" t="s">
        <v>126</v>
      </c>
      <c r="F19" s="5">
        <v>0</v>
      </c>
      <c r="G19" s="12">
        <v>6</v>
      </c>
      <c r="H19" s="12">
        <v>7</v>
      </c>
      <c r="I19" s="12">
        <v>12</v>
      </c>
      <c r="J19" s="12">
        <v>12</v>
      </c>
      <c r="K19" s="12">
        <v>12</v>
      </c>
      <c r="L19" s="12">
        <v>12</v>
      </c>
      <c r="M19" s="12">
        <v>14</v>
      </c>
      <c r="N19" s="12">
        <v>14</v>
      </c>
      <c r="O19" s="12">
        <v>14</v>
      </c>
    </row>
    <row r="20" spans="1:15" ht="13">
      <c r="A20" s="95"/>
      <c r="B20" s="9">
        <v>15</v>
      </c>
      <c r="C20" s="5">
        <v>6704.6927604171042</v>
      </c>
      <c r="D20" s="5">
        <v>871.82348542381885</v>
      </c>
      <c r="E20" s="10" t="s">
        <v>127</v>
      </c>
      <c r="F20" s="5">
        <v>0</v>
      </c>
      <c r="G20" s="12">
        <v>17</v>
      </c>
      <c r="H20" s="12">
        <v>19</v>
      </c>
      <c r="I20" s="12">
        <v>14</v>
      </c>
      <c r="J20" s="12">
        <v>13</v>
      </c>
      <c r="K20" s="12">
        <v>15</v>
      </c>
      <c r="L20" s="12">
        <v>16</v>
      </c>
      <c r="M20" s="12">
        <v>16</v>
      </c>
      <c r="N20" s="12">
        <v>16</v>
      </c>
      <c r="O20" s="12">
        <v>15</v>
      </c>
    </row>
    <row r="21" spans="1:15" ht="13">
      <c r="A21" s="95"/>
      <c r="B21" s="9">
        <v>16</v>
      </c>
      <c r="C21" s="5">
        <v>6500.8135691975358</v>
      </c>
      <c r="D21" s="5">
        <v>845.31270059803126</v>
      </c>
      <c r="E21" s="10" t="s">
        <v>128</v>
      </c>
      <c r="F21" s="5">
        <v>0</v>
      </c>
      <c r="G21" s="12">
        <v>13</v>
      </c>
      <c r="H21" s="12">
        <v>13</v>
      </c>
      <c r="I21" s="12">
        <v>13</v>
      </c>
      <c r="J21" s="12">
        <v>14</v>
      </c>
      <c r="K21" s="12">
        <v>13</v>
      </c>
      <c r="L21" s="12">
        <v>14</v>
      </c>
      <c r="M21" s="12">
        <v>15</v>
      </c>
      <c r="N21" s="12">
        <v>15</v>
      </c>
      <c r="O21" s="12">
        <v>16</v>
      </c>
    </row>
    <row r="22" spans="1:15" ht="13">
      <c r="A22" s="95"/>
      <c r="B22" s="9">
        <v>17</v>
      </c>
      <c r="C22" s="5">
        <v>6311.8339415899154</v>
      </c>
      <c r="D22" s="5">
        <v>820.73933333090508</v>
      </c>
      <c r="E22" s="10" t="s">
        <v>129</v>
      </c>
      <c r="F22" s="5">
        <v>0</v>
      </c>
      <c r="G22" s="12">
        <v>15</v>
      </c>
      <c r="H22" s="12">
        <v>15</v>
      </c>
      <c r="I22" s="12">
        <v>16</v>
      </c>
      <c r="J22" s="12">
        <v>16</v>
      </c>
      <c r="K22" s="12">
        <v>17</v>
      </c>
      <c r="L22" s="12">
        <v>17</v>
      </c>
      <c r="M22" s="12">
        <v>17</v>
      </c>
      <c r="N22" s="12">
        <v>17</v>
      </c>
      <c r="O22" s="12">
        <v>17</v>
      </c>
    </row>
    <row r="23" spans="1:15" ht="13">
      <c r="A23" s="95"/>
      <c r="B23" s="9">
        <v>18</v>
      </c>
      <c r="C23" s="5">
        <v>6099.7112219723231</v>
      </c>
      <c r="D23" s="5">
        <v>793.15662740194864</v>
      </c>
      <c r="E23" s="10" t="s">
        <v>130</v>
      </c>
      <c r="F23" s="5">
        <v>0</v>
      </c>
      <c r="G23" s="12">
        <v>10</v>
      </c>
      <c r="H23" s="12">
        <v>14</v>
      </c>
      <c r="I23" s="12">
        <v>18</v>
      </c>
      <c r="J23" s="12">
        <v>20</v>
      </c>
      <c r="K23" s="12">
        <v>18</v>
      </c>
      <c r="L23" s="12">
        <v>18</v>
      </c>
      <c r="M23" s="12">
        <v>18</v>
      </c>
      <c r="N23" s="12">
        <v>18</v>
      </c>
      <c r="O23" s="12">
        <v>18</v>
      </c>
    </row>
    <row r="24" spans="1:15" ht="13">
      <c r="A24" s="95"/>
      <c r="B24" s="9">
        <v>19</v>
      </c>
      <c r="C24" s="5">
        <v>6030.7369778504162</v>
      </c>
      <c r="D24" s="5">
        <v>784.18778004926344</v>
      </c>
      <c r="E24" s="10" t="s">
        <v>131</v>
      </c>
      <c r="F24" s="5">
        <v>0</v>
      </c>
      <c r="G24" s="12">
        <v>19</v>
      </c>
      <c r="H24" s="12">
        <v>16</v>
      </c>
      <c r="I24" s="12">
        <v>17</v>
      </c>
      <c r="J24" s="12">
        <v>18</v>
      </c>
      <c r="K24" s="12">
        <v>19</v>
      </c>
      <c r="L24" s="12">
        <v>19</v>
      </c>
      <c r="M24" s="12">
        <v>19</v>
      </c>
      <c r="N24" s="12">
        <v>19</v>
      </c>
      <c r="O24" s="12">
        <v>19</v>
      </c>
    </row>
    <row r="25" spans="1:15" ht="13">
      <c r="A25" s="95"/>
      <c r="B25" s="9">
        <v>20</v>
      </c>
      <c r="C25" s="5">
        <v>5727.1072276416126</v>
      </c>
      <c r="D25" s="5">
        <v>744.706247253578</v>
      </c>
      <c r="E25" s="10" t="s">
        <v>132</v>
      </c>
      <c r="F25" s="5">
        <v>0</v>
      </c>
      <c r="G25" s="12">
        <v>14</v>
      </c>
      <c r="H25" s="12">
        <v>17</v>
      </c>
      <c r="I25" s="12">
        <v>20</v>
      </c>
      <c r="J25" s="12">
        <v>19</v>
      </c>
      <c r="K25" s="12">
        <v>20</v>
      </c>
      <c r="L25" s="12">
        <v>20</v>
      </c>
      <c r="M25" s="12">
        <v>20</v>
      </c>
      <c r="N25" s="12">
        <v>20</v>
      </c>
      <c r="O25" s="12">
        <v>20</v>
      </c>
    </row>
    <row r="26" spans="1:15" ht="13">
      <c r="A26" s="95"/>
      <c r="B26" s="9">
        <v>21</v>
      </c>
      <c r="C26" s="5">
        <v>5309.7860591944464</v>
      </c>
      <c r="D26" s="5">
        <v>690.44121101437611</v>
      </c>
      <c r="E26" s="10" t="s">
        <v>133</v>
      </c>
      <c r="F26" s="5">
        <v>0</v>
      </c>
      <c r="G26" s="12">
        <v>22</v>
      </c>
      <c r="H26" s="12">
        <v>22</v>
      </c>
      <c r="I26" s="12">
        <v>22</v>
      </c>
      <c r="J26" s="12">
        <v>21</v>
      </c>
      <c r="K26" s="12">
        <v>21</v>
      </c>
      <c r="L26" s="12">
        <v>21</v>
      </c>
      <c r="M26" s="12">
        <v>21</v>
      </c>
      <c r="N26" s="12">
        <v>21</v>
      </c>
      <c r="O26" s="12">
        <v>21</v>
      </c>
    </row>
    <row r="27" spans="1:15" ht="13">
      <c r="A27" s="95"/>
      <c r="B27" s="9">
        <v>22</v>
      </c>
      <c r="C27" s="5">
        <v>5071.1754906030965</v>
      </c>
      <c r="D27" s="5">
        <v>659.41424154660172</v>
      </c>
      <c r="E27" s="10" t="s">
        <v>134</v>
      </c>
      <c r="F27" s="5">
        <v>0</v>
      </c>
      <c r="G27" s="12">
        <v>21</v>
      </c>
      <c r="H27" s="12">
        <v>21</v>
      </c>
      <c r="I27" s="12">
        <v>21</v>
      </c>
      <c r="J27" s="12">
        <v>22</v>
      </c>
      <c r="K27" s="12">
        <v>22</v>
      </c>
      <c r="L27" s="12">
        <v>22</v>
      </c>
      <c r="M27" s="12">
        <v>22</v>
      </c>
      <c r="N27" s="12">
        <v>22</v>
      </c>
      <c r="O27" s="12">
        <v>22</v>
      </c>
    </row>
    <row r="29" spans="1:15">
      <c r="D29" s="5">
        <v>874.13648644897251</v>
      </c>
      <c r="E29" s="10" t="s">
        <v>125</v>
      </c>
    </row>
    <row r="30" spans="1:15">
      <c r="D30" s="5">
        <v>820.73933333090508</v>
      </c>
      <c r="E30" s="10" t="s">
        <v>129</v>
      </c>
    </row>
    <row r="31" spans="1:15">
      <c r="D31" s="5">
        <v>793.15662740194864</v>
      </c>
      <c r="E31" s="10" t="s">
        <v>130</v>
      </c>
    </row>
    <row r="32" spans="1:15">
      <c r="D32" s="5">
        <v>659.41424154660172</v>
      </c>
      <c r="E32" s="10" t="s">
        <v>134</v>
      </c>
    </row>
    <row r="33" spans="4:5">
      <c r="D33" s="5">
        <v>918.67560625897772</v>
      </c>
      <c r="E33" s="10" t="s">
        <v>120</v>
      </c>
    </row>
    <row r="34" spans="4:5">
      <c r="D34" s="5">
        <v>871.82348542381885</v>
      </c>
      <c r="E34" s="10" t="s">
        <v>127</v>
      </c>
    </row>
    <row r="35" spans="4:5">
      <c r="D35" s="5">
        <v>872.12227856951245</v>
      </c>
      <c r="E35" s="10" t="s">
        <v>126</v>
      </c>
    </row>
    <row r="36" spans="4:5">
      <c r="D36" s="5">
        <v>942.2284865829331</v>
      </c>
      <c r="E36" s="10" t="s">
        <v>117</v>
      </c>
    </row>
    <row r="37" spans="4:5">
      <c r="D37" s="5">
        <v>957.63857999638481</v>
      </c>
      <c r="E37" s="10" t="s">
        <v>116</v>
      </c>
    </row>
    <row r="38" spans="4:5">
      <c r="D38" s="5">
        <v>875.26221022176185</v>
      </c>
      <c r="E38" s="10" t="s">
        <v>124</v>
      </c>
    </row>
    <row r="39" spans="4:5">
      <c r="D39" s="5">
        <v>895.46312063635526</v>
      </c>
      <c r="E39" s="10" t="s">
        <v>122</v>
      </c>
    </row>
    <row r="40" spans="4:5">
      <c r="D40" s="5">
        <v>937.52769708367157</v>
      </c>
      <c r="E40" s="10" t="s">
        <v>119</v>
      </c>
    </row>
    <row r="41" spans="4:5">
      <c r="D41" s="5">
        <v>784.18778004926344</v>
      </c>
      <c r="E41" s="10" t="s">
        <v>131</v>
      </c>
    </row>
    <row r="42" spans="4:5">
      <c r="D42" s="5">
        <v>974.97740075585671</v>
      </c>
      <c r="E42" s="10" t="s">
        <v>114</v>
      </c>
    </row>
    <row r="43" spans="4:5">
      <c r="D43" s="5">
        <v>690.44121101437611</v>
      </c>
      <c r="E43" s="10" t="s">
        <v>133</v>
      </c>
    </row>
    <row r="44" spans="4:5">
      <c r="D44" s="5">
        <v>1000</v>
      </c>
      <c r="E44" s="10" t="s">
        <v>113</v>
      </c>
    </row>
    <row r="45" spans="4:5">
      <c r="D45" s="5">
        <v>845.31270059803126</v>
      </c>
      <c r="E45" s="10" t="s">
        <v>128</v>
      </c>
    </row>
    <row r="46" spans="4:5">
      <c r="D46" s="5">
        <v>940.56953417226862</v>
      </c>
      <c r="E46" s="10" t="s">
        <v>118</v>
      </c>
    </row>
    <row r="47" spans="4:5">
      <c r="D47" s="5">
        <v>972.05507949945684</v>
      </c>
      <c r="E47" s="10" t="s">
        <v>115</v>
      </c>
    </row>
    <row r="48" spans="4:5">
      <c r="D48" s="5">
        <v>878.66390230191257</v>
      </c>
      <c r="E48" s="10" t="s">
        <v>123</v>
      </c>
    </row>
    <row r="49" spans="4:5">
      <c r="D49" s="5">
        <v>744.706247253578</v>
      </c>
      <c r="E49" s="10" t="s">
        <v>132</v>
      </c>
    </row>
    <row r="50" spans="4:5">
      <c r="D50" s="5">
        <v>909.77562829889189</v>
      </c>
      <c r="E50" s="10" t="s">
        <v>121</v>
      </c>
    </row>
  </sheetData>
  <sortState ref="D29:E50">
    <sortCondition ref="E29:E50"/>
  </sortState>
  <mergeCells count="3">
    <mergeCell ref="C2:E2"/>
    <mergeCell ref="C3:E3"/>
    <mergeCell ref="C4:E4"/>
  </mergeCells>
  <conditionalFormatting sqref="B6:B27 G6:O27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workbookViewId="0">
      <selection activeCell="J11" sqref="J11"/>
    </sheetView>
  </sheetViews>
  <sheetFormatPr baseColWidth="10" defaultRowHeight="12.5"/>
  <cols>
    <col min="1" max="1" width="2.81640625" style="70" bestFit="1" customWidth="1"/>
    <col min="2" max="2" width="20.453125" style="70" bestFit="1" customWidth="1"/>
    <col min="3" max="3" width="6.26953125" style="70" bestFit="1" customWidth="1"/>
    <col min="4" max="4" width="6.81640625" style="70" bestFit="1" customWidth="1"/>
    <col min="5" max="16384" width="10.90625" style="70"/>
  </cols>
  <sheetData>
    <row r="1" spans="1:4" ht="14.5">
      <c r="A1" s="90">
        <v>1</v>
      </c>
      <c r="B1" s="91" t="s">
        <v>91</v>
      </c>
      <c r="C1" s="90">
        <v>8587.7999999999993</v>
      </c>
      <c r="D1" s="92">
        <v>1000</v>
      </c>
    </row>
    <row r="2" spans="1:4" ht="14.5">
      <c r="A2" s="90">
        <v>2</v>
      </c>
      <c r="B2" s="91" t="s">
        <v>92</v>
      </c>
      <c r="C2" s="90">
        <v>8566.5</v>
      </c>
      <c r="D2" s="92">
        <v>997.51</v>
      </c>
    </row>
    <row r="3" spans="1:4" ht="14.5">
      <c r="A3" s="90">
        <v>3</v>
      </c>
      <c r="B3" s="91" t="s">
        <v>93</v>
      </c>
      <c r="C3" s="90">
        <v>8459.7000000000007</v>
      </c>
      <c r="D3" s="92">
        <v>985.08</v>
      </c>
    </row>
    <row r="4" spans="1:4" ht="14.5">
      <c r="A4" s="90">
        <v>4</v>
      </c>
      <c r="B4" s="91" t="s">
        <v>94</v>
      </c>
      <c r="C4" s="90">
        <v>7806.1</v>
      </c>
      <c r="D4" s="92">
        <v>908.98</v>
      </c>
    </row>
    <row r="5" spans="1:4" ht="14.5">
      <c r="A5" s="90">
        <v>5</v>
      </c>
      <c r="B5" s="91" t="s">
        <v>95</v>
      </c>
      <c r="C5" s="90">
        <v>7275</v>
      </c>
      <c r="D5" s="92">
        <v>847.13</v>
      </c>
    </row>
    <row r="6" spans="1:4" ht="14.5">
      <c r="A6" s="90">
        <v>6</v>
      </c>
      <c r="B6" s="91" t="s">
        <v>96</v>
      </c>
      <c r="C6" s="90">
        <v>7164.6</v>
      </c>
      <c r="D6" s="92">
        <v>834.27</v>
      </c>
    </row>
    <row r="7" spans="1:4" ht="14.5">
      <c r="A7" s="90">
        <v>7</v>
      </c>
      <c r="B7" s="91" t="s">
        <v>97</v>
      </c>
      <c r="C7" s="90">
        <v>6781.5</v>
      </c>
      <c r="D7" s="93">
        <v>789.67</v>
      </c>
    </row>
    <row r="8" spans="1:4" ht="14.5">
      <c r="A8" s="90">
        <v>8</v>
      </c>
      <c r="B8" s="91" t="s">
        <v>98</v>
      </c>
      <c r="C8" s="90">
        <v>6081.7</v>
      </c>
      <c r="D8" s="93">
        <v>708.17</v>
      </c>
    </row>
    <row r="9" spans="1:4" ht="14.5">
      <c r="A9" s="90">
        <v>9</v>
      </c>
      <c r="B9" s="91" t="s">
        <v>99</v>
      </c>
      <c r="C9" s="90">
        <v>5927.4</v>
      </c>
      <c r="D9" s="93">
        <v>690.21</v>
      </c>
    </row>
    <row r="10" spans="1:4" ht="14.5">
      <c r="A10" s="90">
        <v>10</v>
      </c>
      <c r="B10" s="91" t="s">
        <v>100</v>
      </c>
      <c r="C10" s="90">
        <v>1385.6</v>
      </c>
      <c r="D10" s="93">
        <v>161.34</v>
      </c>
    </row>
    <row r="11" spans="1:4" ht="13">
      <c r="A11" s="79"/>
      <c r="B11" s="80"/>
      <c r="C11" s="80"/>
      <c r="D11" s="80"/>
    </row>
    <row r="12" spans="1:4" ht="13">
      <c r="A12" s="79"/>
      <c r="B12" s="80"/>
      <c r="C12" s="80"/>
      <c r="D12" s="80"/>
    </row>
    <row r="13" spans="1:4" ht="13">
      <c r="A13" s="79"/>
      <c r="B13" s="80"/>
      <c r="C13" s="80"/>
      <c r="D13" s="80"/>
    </row>
    <row r="14" spans="1:4" ht="13">
      <c r="A14" s="79"/>
      <c r="B14" s="80"/>
      <c r="C14" s="80"/>
      <c r="D14" s="80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21B87-622B-4F5C-A339-A1E96CC9F984}">
  <dimension ref="A1:Z25"/>
  <sheetViews>
    <sheetView topLeftCell="A4" workbookViewId="0">
      <selection activeCell="C2" sqref="C2"/>
    </sheetView>
  </sheetViews>
  <sheetFormatPr baseColWidth="10" defaultColWidth="21" defaultRowHeight="12.5"/>
  <cols>
    <col min="1" max="1" width="2.81640625" style="107" bestFit="1" customWidth="1"/>
    <col min="2" max="2" width="21.08984375" style="107" bestFit="1" customWidth="1"/>
    <col min="3" max="3" width="13" style="109" customWidth="1"/>
    <col min="4" max="4" width="8.453125" style="109" customWidth="1"/>
    <col min="5" max="16384" width="21" style="107"/>
  </cols>
  <sheetData>
    <row r="1" spans="1:26">
      <c r="A1" s="104">
        <v>1</v>
      </c>
      <c r="B1" s="105" t="s">
        <v>163</v>
      </c>
      <c r="C1" s="110">
        <f t="shared" ref="C1:C25" si="0">D1*1000/7733.55</f>
        <v>1000</v>
      </c>
      <c r="D1" s="108">
        <v>7733.55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>
      <c r="A2" s="105">
        <v>2</v>
      </c>
      <c r="B2" s="105" t="s">
        <v>164</v>
      </c>
      <c r="C2" s="110">
        <f t="shared" si="0"/>
        <v>987.75465342565826</v>
      </c>
      <c r="D2" s="108">
        <v>7638.85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26">
      <c r="A3" s="105">
        <v>3</v>
      </c>
      <c r="B3" s="105" t="s">
        <v>165</v>
      </c>
      <c r="C3" s="110">
        <f t="shared" si="0"/>
        <v>958.27272080739112</v>
      </c>
      <c r="D3" s="108">
        <v>7410.85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>
      <c r="A4" s="105">
        <v>4</v>
      </c>
      <c r="B4" s="105" t="s">
        <v>166</v>
      </c>
      <c r="C4" s="110">
        <f t="shared" si="0"/>
        <v>939.48962636822671</v>
      </c>
      <c r="D4" s="108">
        <v>7265.59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1:26">
      <c r="A5" s="105">
        <v>5</v>
      </c>
      <c r="B5" s="107" t="s">
        <v>167</v>
      </c>
      <c r="C5" s="110">
        <f t="shared" si="0"/>
        <v>935.80697092538355</v>
      </c>
      <c r="D5" s="109">
        <v>7237.11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6">
      <c r="A6" s="107">
        <v>6</v>
      </c>
      <c r="B6" s="107" t="s">
        <v>168</v>
      </c>
      <c r="C6" s="110">
        <f t="shared" si="0"/>
        <v>914.8554027581124</v>
      </c>
      <c r="D6" s="109">
        <v>7075.08</v>
      </c>
    </row>
    <row r="7" spans="1:26">
      <c r="A7" s="107">
        <v>7</v>
      </c>
      <c r="B7" s="107" t="s">
        <v>169</v>
      </c>
      <c r="C7" s="110">
        <f t="shared" si="0"/>
        <v>907.87542590401563</v>
      </c>
      <c r="D7" s="109">
        <v>7021.1</v>
      </c>
    </row>
    <row r="8" spans="1:26">
      <c r="A8" s="107">
        <v>8</v>
      </c>
      <c r="B8" s="107" t="s">
        <v>170</v>
      </c>
      <c r="C8" s="110">
        <f t="shared" si="0"/>
        <v>896.89599213815131</v>
      </c>
      <c r="D8" s="109">
        <v>6936.19</v>
      </c>
    </row>
    <row r="9" spans="1:26">
      <c r="A9" s="107">
        <v>9</v>
      </c>
      <c r="B9" s="107" t="s">
        <v>171</v>
      </c>
      <c r="C9" s="110">
        <f t="shared" si="0"/>
        <v>895.72059403508092</v>
      </c>
      <c r="D9" s="109">
        <v>6927.1</v>
      </c>
    </row>
    <row r="10" spans="1:26">
      <c r="A10" s="107">
        <v>10</v>
      </c>
      <c r="B10" s="107" t="s">
        <v>172</v>
      </c>
      <c r="C10" s="110">
        <f t="shared" si="0"/>
        <v>895.28741651634755</v>
      </c>
      <c r="D10" s="109">
        <v>6923.75</v>
      </c>
    </row>
    <row r="11" spans="1:26">
      <c r="A11" s="107">
        <v>11</v>
      </c>
      <c r="B11" s="107" t="s">
        <v>173</v>
      </c>
      <c r="C11" s="110">
        <f t="shared" si="0"/>
        <v>884.36358464094758</v>
      </c>
      <c r="D11" s="109">
        <v>6839.27</v>
      </c>
    </row>
    <row r="12" spans="1:26">
      <c r="A12" s="107">
        <v>12</v>
      </c>
      <c r="B12" s="107" t="s">
        <v>174</v>
      </c>
      <c r="C12" s="110">
        <f t="shared" si="0"/>
        <v>880.73394495412845</v>
      </c>
      <c r="D12" s="109">
        <v>6811.2</v>
      </c>
    </row>
    <row r="13" spans="1:26">
      <c r="A13" s="107">
        <v>13</v>
      </c>
      <c r="B13" s="107" t="s">
        <v>175</v>
      </c>
      <c r="C13" s="110">
        <f t="shared" si="0"/>
        <v>879.53268550665609</v>
      </c>
      <c r="D13" s="109">
        <v>6801.91</v>
      </c>
    </row>
    <row r="14" spans="1:26">
      <c r="A14" s="107">
        <v>14</v>
      </c>
      <c r="B14" s="107" t="s">
        <v>155</v>
      </c>
      <c r="C14" s="110">
        <f t="shared" si="0"/>
        <v>877.70170232299529</v>
      </c>
      <c r="D14" s="109">
        <v>6787.75</v>
      </c>
    </row>
    <row r="15" spans="1:26">
      <c r="A15" s="107">
        <v>15</v>
      </c>
      <c r="B15" s="107" t="s">
        <v>151</v>
      </c>
      <c r="C15" s="110">
        <f t="shared" si="0"/>
        <v>875.26427061310778</v>
      </c>
      <c r="D15" s="109">
        <v>6768.9</v>
      </c>
    </row>
    <row r="16" spans="1:26">
      <c r="A16" s="107">
        <v>16</v>
      </c>
      <c r="B16" s="107" t="s">
        <v>176</v>
      </c>
      <c r="C16" s="110">
        <f t="shared" si="0"/>
        <v>859.50307426731581</v>
      </c>
      <c r="D16" s="109">
        <v>6647.01</v>
      </c>
    </row>
    <row r="17" spans="1:4">
      <c r="A17" s="107">
        <v>17</v>
      </c>
      <c r="B17" s="107" t="s">
        <v>177</v>
      </c>
      <c r="C17" s="110">
        <f t="shared" si="0"/>
        <v>853.17221715770893</v>
      </c>
      <c r="D17" s="109">
        <v>6598.05</v>
      </c>
    </row>
    <row r="18" spans="1:4">
      <c r="A18" s="107">
        <v>18</v>
      </c>
      <c r="B18" s="107" t="s">
        <v>178</v>
      </c>
      <c r="C18" s="110">
        <f t="shared" si="0"/>
        <v>822.12308706868123</v>
      </c>
      <c r="D18" s="109">
        <v>6357.93</v>
      </c>
    </row>
    <row r="19" spans="1:4">
      <c r="A19" s="107">
        <v>19</v>
      </c>
      <c r="B19" s="107" t="s">
        <v>179</v>
      </c>
      <c r="C19" s="110">
        <f t="shared" si="0"/>
        <v>815.13147260960363</v>
      </c>
      <c r="D19" s="109">
        <v>6303.86</v>
      </c>
    </row>
    <row r="20" spans="1:4">
      <c r="A20" s="107">
        <v>20</v>
      </c>
      <c r="B20" s="107" t="s">
        <v>180</v>
      </c>
      <c r="C20" s="110">
        <f t="shared" si="0"/>
        <v>786.73571645621996</v>
      </c>
      <c r="D20" s="109">
        <v>6084.26</v>
      </c>
    </row>
    <row r="21" spans="1:4">
      <c r="A21" s="107">
        <v>21</v>
      </c>
      <c r="B21" s="107" t="s">
        <v>181</v>
      </c>
      <c r="C21" s="110">
        <f t="shared" si="0"/>
        <v>720.0987903356156</v>
      </c>
      <c r="D21" s="109">
        <v>5568.92</v>
      </c>
    </row>
    <row r="22" spans="1:4">
      <c r="A22" s="107">
        <v>22</v>
      </c>
      <c r="B22" s="107" t="s">
        <v>182</v>
      </c>
      <c r="C22" s="110">
        <f t="shared" si="0"/>
        <v>704.97378306211249</v>
      </c>
      <c r="D22" s="109">
        <v>5451.95</v>
      </c>
    </row>
    <row r="23" spans="1:4">
      <c r="A23" s="107">
        <v>23</v>
      </c>
      <c r="B23" s="107" t="s">
        <v>183</v>
      </c>
      <c r="C23" s="110">
        <f t="shared" si="0"/>
        <v>704.59620743384346</v>
      </c>
      <c r="D23" s="109">
        <v>5449.03</v>
      </c>
    </row>
    <row r="24" spans="1:4">
      <c r="A24" s="107">
        <v>24</v>
      </c>
      <c r="B24" s="107" t="s">
        <v>184</v>
      </c>
      <c r="C24" s="110">
        <f t="shared" si="0"/>
        <v>649.73524448668468</v>
      </c>
      <c r="D24" s="109">
        <v>5024.76</v>
      </c>
    </row>
    <row r="25" spans="1:4">
      <c r="A25" s="107">
        <v>25</v>
      </c>
      <c r="B25" s="107" t="s">
        <v>185</v>
      </c>
      <c r="C25" s="110">
        <f t="shared" si="0"/>
        <v>609.86222368769836</v>
      </c>
      <c r="D25" s="109">
        <v>4716.3999999999996</v>
      </c>
    </row>
  </sheetData>
  <sortState ref="A1:Z25">
    <sortCondition descending="1" ref="C1:C25"/>
  </sortState>
  <conditionalFormatting sqref="A5 E2:Z5 B1 A2:B4 D1:D4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Sheet1</vt:lpstr>
      <vt:lpstr>Caussols</vt:lpstr>
      <vt:lpstr>Panat</vt:lpstr>
      <vt:lpstr>Brive</vt:lpstr>
      <vt:lpstr>TOA</vt:lpstr>
      <vt:lpstr>Morand</vt:lpstr>
      <vt:lpstr>Sederon</vt:lpstr>
      <vt:lpstr>Tende</vt:lpstr>
      <vt:lpstr>FU-Ménée</vt:lpstr>
      <vt:lpstr>Vosges 1</vt:lpstr>
      <vt:lpstr>Glandon</vt:lpstr>
      <vt:lpstr>Vosges 2</vt:lpstr>
      <vt:lpstr>Laurac 2</vt:lpstr>
      <vt:lpstr>Puy de Manse</vt:lpstr>
      <vt:lpstr>Sheet1!Zone_d_impression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Fricke</dc:creator>
  <cp:lastModifiedBy>Andréas Fricke</cp:lastModifiedBy>
  <cp:revision>1</cp:revision>
  <cp:lastPrinted>2017-10-08T12:58:03Z</cp:lastPrinted>
  <dcterms:created xsi:type="dcterms:W3CDTF">2015-06-08T22:29:39Z</dcterms:created>
  <dcterms:modified xsi:type="dcterms:W3CDTF">2018-10-28T20:28:26Z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